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Sheet1" sheetId="1" r:id="rId1"/>
  </sheets>
  <definedNames>
    <definedName name="_xlnm.Print_Area" localSheetId="0">'Sheet1'!$C$18:$M$422</definedName>
  </definedNames>
  <calcPr fullCalcOnLoad="1"/>
</workbook>
</file>

<file path=xl/sharedStrings.xml><?xml version="1.0" encoding="utf-8"?>
<sst xmlns="http://schemas.openxmlformats.org/spreadsheetml/2006/main" count="18" uniqueCount="18">
  <si>
    <t>RunDavid@Verizon.net</t>
  </si>
  <si>
    <t>Main websites:</t>
  </si>
  <si>
    <t xml:space="preserve"> www.Tech-For-Text.com</t>
  </si>
  <si>
    <t>www.TechForText.com/List</t>
  </si>
  <si>
    <t>www.TechForText.com</t>
  </si>
  <si>
    <t>Phone (212) 581-3740</t>
  </si>
  <si>
    <t xml:space="preserve">Step 1)  The first step to create a calendar, is to left click with the mouse on the template to open it, which you have completed, if you are reading this.  </t>
  </si>
  <si>
    <t xml:space="preserve">Step 2)  Then delete the date in the light-blue box below, and then enter the start date of your calendar, using the format month/day/year. (All the dates on the calendar will be automatically calculated from the start date you entered, based on the first of a month. For example, if you enter January 31, all the calculations will be calculated from January 1.) </t>
  </si>
  <si>
    <t xml:space="preserve">Step 3) Then save the calendar with a file name you find convenient.  (A good filename is the Month and year of the start date you enter, separated by a dash, and followed by the word calendar, such as 11-09Calendar.)  </t>
  </si>
  <si>
    <t>You can create as many calendars as you want, even if they all have the same start date, such as to distribute to friends or customers. Each calendar must have its own file name, if it is on the same computer and directory with calendars you previously created.</t>
  </si>
  <si>
    <t>The light-yellow boxes, above each day are for writing notes, and noting appointment dates. You can enter over 2000 words in each light-yellow box, but you will only be able to see the words, if you place the cruiser on the box, such as by clicking with the mouse on the box.  If you enter eight or nine words in a light-yellow-box, you will be able to see the text, without doing the above.</t>
  </si>
  <si>
    <t xml:space="preserve">To save the text you entered, you must press the save button on the menu, or hold down the Ctrl key while pressing the S key.  If you change the position of the calendar, such as from January to February, you must also carry out the above.  If this is not done, any notes you entered, and any positional changes you made to the calendar, will be lost when you close the software.   </t>
  </si>
  <si>
    <t xml:space="preserve">Created By David Alderoty, November 2009. </t>
  </si>
  <si>
    <t>Email</t>
  </si>
  <si>
    <t>Delete the date below, and enter the start date of your calendar, in the same format as the date you deleted (month/day/year).</t>
  </si>
  <si>
    <t>24 Month Calendar-Diary Generator</t>
  </si>
  <si>
    <t xml:space="preserve">This is a specially designed Excel template that can generate 24 month calendar-diaries, until the year 9996. </t>
  </si>
  <si>
    <t>The current date (today's date) will be highlighted in pink, automatically by the software. The pink color will automatically move from one day to another, throughout the 24 months.  The current month has narrow frames on the left and right highlighted in red.  This red highlighting moves from one month to another on the first and remains until the last day of the month.</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</si>
</sst>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0.000%\ &quot;of the day is gone&quot;"/>
    <numFmt numFmtId="166" formatCode="0.000%\ &quot;of the day is remaining&quot;"/>
    <numFmt numFmtId="167" formatCode="ddd\,\ mmm\ d"/>
    <numFmt numFmtId="168" formatCode="0.00000%\ &quot;of this month is gone.&quot;"/>
    <numFmt numFmtId="169" formatCode="#,##0\ &quot;day of this year has passed&quot;"/>
    <numFmt numFmtId="170" formatCode="0\ &quot;hours and&quot;"/>
    <numFmt numFmtId="171" formatCode="0\ &quot;are minutes remaining from this day&quot;"/>
    <numFmt numFmtId="172" formatCode="&quot;About This Month&quot;\ mmmm\,\ yyyy"/>
    <numFmt numFmtId="173" formatCode="0.00000000000000000%\ &quot;of this year is gone&quot;\ "/>
    <numFmt numFmtId="174" formatCode="mmmm\ d\,\ yyyy"/>
    <numFmt numFmtId="175" formatCode="&quot;All About Today,&quot;\ dddd\,\ mmmm\ d\,\ yyyy"/>
    <numFmt numFmtId="176" formatCode="&quot;The first day of&quot;\ mmmm\ &quot;is a&quot;\ dddd\,\ &quot;and&quot;"/>
    <numFmt numFmtId="177" formatCode="&quot;The time is&quot;\ h:mm:ss\ AM/PM\ "/>
    <numFmt numFmtId="178" formatCode="&quot;The time in military format is&quot;\ h:mm:ss"/>
    <numFmt numFmtId="179" formatCode="&quot;All About Today&quot;\ dddd\,\ mmmm\ d\,\ yyyy"/>
    <numFmt numFmtId="180" formatCode="0\ &quot;minutes are gone from this day&quot;"/>
    <numFmt numFmtId="181" formatCode="&quot;There are&quot;\ 0\ &quot;days in this month&quot;"/>
    <numFmt numFmtId="182" formatCode="&quot;There are&quot;\ #,##0\ &quot;days in this year&quot;"/>
    <numFmt numFmtId="183" formatCode="\ &quot;There are&quot;\ 0\ &quot;days in this year remaining&quot;\ "/>
    <numFmt numFmtId="184" formatCode="0\ &quot;days of this month have passed&quot;"/>
    <numFmt numFmtId="185" formatCode="0\ &quot;days are remaining in this month WITH TODAY INCLUDED&quot;"/>
    <numFmt numFmtId="186" formatCode="0.000%\ &quot;of this month is remaining&quot;"/>
    <numFmt numFmtId="187" formatCode="0.000%\ &quot;of this month is gone&quot;"/>
    <numFmt numFmtId="188" formatCode="&quot;About This Year:&quot;\ yyyy"/>
    <numFmt numFmtId="189" formatCode="0.000%\ &quot;of this year is remaining&quot;"/>
    <numFmt numFmtId="190" formatCode="0.000%\ &quot;of this year is gone&quot;\ "/>
    <numFmt numFmtId="191" formatCode="&quot;the last day&quot;\ \(d\)\ &quot;is a&quot;\ dddd\.\ "/>
    <numFmt numFmtId="192" formatCode="0.0000000000000"/>
    <numFmt numFmtId="193" formatCode="dddd\ &quot;first day of the year&quot;"/>
    <numFmt numFmtId="194" formatCode="dddd\ \(mmm\,\ d\)\ &quot;last day of year&quot;"/>
    <numFmt numFmtId="195" formatCode="mmmm\,\ yyyy"/>
    <numFmt numFmtId="196" formatCode="&quot;Yes&quot;;&quot;Yes&quot;;&quot;No&quot;"/>
    <numFmt numFmtId="197" formatCode="&quot;True&quot;;&quot;True&quot;;&quot;False&quot;"/>
    <numFmt numFmtId="198" formatCode="&quot;On&quot;;&quot;On&quot;;&quot;Off&quot;"/>
    <numFmt numFmtId="199" formatCode="[$€-2]\ #,##0.00_);[Red]\([$€-2]\ #,##0.00\)"/>
    <numFmt numFmtId="200" formatCode="&quot;About This Year,&quot;\ yyyy"/>
    <numFmt numFmtId="201" formatCode="&quot;About This Year&quot;\,\ yyyy"/>
    <numFmt numFmtId="202" formatCode="[$-409]dddd\,\ mmmm\ dd\,\ yyyy"/>
    <numFmt numFmtId="203" formatCode="dddd\,\ d"/>
    <numFmt numFmtId="204" formatCode="0\ &quot;hours&quot;"/>
    <numFmt numFmtId="205" formatCode="&quot;and&quot;\ 0\ &quot;are minutes remaining from this day&quot;"/>
    <numFmt numFmtId="206" formatCode="0.000%"/>
    <numFmt numFmtId="207" formatCode="\,\ mmmm\,\ yyyy"/>
    <numFmt numFmtId="208" formatCode="&quot;The first day of&quot;\ mmmm\ &quot;is a&quot;\ dddd\,"/>
    <numFmt numFmtId="209" formatCode="&quot;The last day&quot;\ \(d\)\ &quot;is a&quot;\ dddd\.\ "/>
    <numFmt numFmtId="210" formatCode="0\ &quot;days are remaining in this month&quot;"/>
    <numFmt numFmtId="211" formatCode="&quot;and&quot;\ 0\ &quot; minutes are remaining from this day&quot;"/>
    <numFmt numFmtId="212" formatCode="&quot;and&quot;\ 0&quot; minutes are remaining from this day&quot;"/>
    <numFmt numFmtId="213" formatCode="&quot;The last day of this month is a&quot;\ dddd\.\ "/>
    <numFmt numFmtId="214" formatCode="dddd\ &quot;is the first day of the year&quot;"/>
    <numFmt numFmtId="215" formatCode="dddd\ &quot;is the first day of this year&quot;"/>
    <numFmt numFmtId="216" formatCode="dddd\ \(mmm\,\ d\)\ &quot;is the last day of the year&quot;"/>
    <numFmt numFmtId="217" formatCode="\ &quot;There are&quot;\ 0\ &quot;days remaining in this year.&quot;\ "/>
  </numFmts>
  <fonts count="37">
    <font>
      <sz val="10"/>
      <name val="Arial"/>
      <family val="0"/>
    </font>
    <font>
      <sz val="8"/>
      <name val="Arial"/>
      <family val="0"/>
    </font>
    <font>
      <u val="single"/>
      <sz val="10"/>
      <color indexed="12"/>
      <name val="Arial"/>
      <family val="0"/>
    </font>
    <font>
      <u val="single"/>
      <sz val="10"/>
      <color indexed="36"/>
      <name val="Arial"/>
      <family val="0"/>
    </font>
    <font>
      <b/>
      <sz val="20"/>
      <name val="Arial"/>
      <family val="2"/>
    </font>
    <font>
      <b/>
      <sz val="18"/>
      <name val="Verdana"/>
      <family val="2"/>
    </font>
    <font>
      <sz val="26"/>
      <name val="Arial"/>
      <family val="0"/>
    </font>
    <font>
      <b/>
      <sz val="8"/>
      <name val="Verdana"/>
      <family val="2"/>
    </font>
    <font>
      <b/>
      <sz val="18"/>
      <name val="Arial"/>
      <family val="2"/>
    </font>
    <font>
      <b/>
      <u val="single"/>
      <sz val="18"/>
      <name val="Verdana"/>
      <family val="2"/>
    </font>
    <font>
      <b/>
      <sz val="26"/>
      <name val="Verdana"/>
      <family val="2"/>
    </font>
    <font>
      <b/>
      <u val="single"/>
      <sz val="12"/>
      <name val="Arial"/>
      <family val="2"/>
    </font>
    <font>
      <b/>
      <sz val="12"/>
      <name val="Arial"/>
      <family val="2"/>
    </font>
    <font>
      <b/>
      <i/>
      <sz val="12"/>
      <name val="Arial"/>
      <family val="2"/>
    </font>
    <font>
      <i/>
      <sz val="12"/>
      <name val="Arial"/>
      <family val="2"/>
    </font>
    <font>
      <sz val="10"/>
      <color indexed="11"/>
      <name val="Arial"/>
      <family val="0"/>
    </font>
    <font>
      <u val="single"/>
      <sz val="14"/>
      <name val="Arial"/>
      <family val="2"/>
    </font>
    <font>
      <u val="single"/>
      <sz val="22"/>
      <name val="Arial"/>
      <family val="0"/>
    </font>
    <font>
      <u val="single"/>
      <sz val="10"/>
      <name val="Arial"/>
      <family val="0"/>
    </font>
    <font>
      <b/>
      <u val="single"/>
      <sz val="18"/>
      <name val="Arial"/>
      <family val="2"/>
    </font>
    <font>
      <b/>
      <u val="single"/>
      <sz val="20"/>
      <name val="Arial"/>
      <family val="2"/>
    </font>
    <font>
      <b/>
      <u val="single"/>
      <sz val="8"/>
      <name val="Verdana"/>
      <family val="2"/>
    </font>
    <font>
      <b/>
      <u val="single"/>
      <sz val="18"/>
      <color indexed="10"/>
      <name val="Verdana"/>
      <family val="2"/>
    </font>
    <font>
      <b/>
      <u val="single"/>
      <sz val="26"/>
      <name val="Verdana"/>
      <family val="2"/>
    </font>
    <font>
      <u val="single"/>
      <sz val="26"/>
      <name val="Arial"/>
      <family val="0"/>
    </font>
    <font>
      <sz val="14"/>
      <name val="Arial"/>
      <family val="0"/>
    </font>
    <font>
      <sz val="10"/>
      <color indexed="10"/>
      <name val="Arial"/>
      <family val="0"/>
    </font>
    <font>
      <u val="single"/>
      <sz val="16"/>
      <color indexed="12"/>
      <name val="Arial"/>
      <family val="0"/>
    </font>
    <font>
      <sz val="16"/>
      <name val="Arial"/>
      <family val="0"/>
    </font>
    <font>
      <u val="single"/>
      <sz val="16"/>
      <name val="Arial"/>
      <family val="0"/>
    </font>
    <font>
      <b/>
      <u val="single"/>
      <sz val="18"/>
      <color indexed="10"/>
      <name val="Arial"/>
      <family val="2"/>
    </font>
    <font>
      <b/>
      <u val="single"/>
      <sz val="26"/>
      <color indexed="10"/>
      <name val="Arial"/>
      <family val="2"/>
    </font>
    <font>
      <sz val="10"/>
      <color indexed="15"/>
      <name val="Arial"/>
      <family val="0"/>
    </font>
    <font>
      <b/>
      <u val="single"/>
      <sz val="8"/>
      <color indexed="15"/>
      <name val="Verdana"/>
      <family val="2"/>
    </font>
    <font>
      <b/>
      <u val="single"/>
      <sz val="18"/>
      <color indexed="15"/>
      <name val="Verdana"/>
      <family val="2"/>
    </font>
    <font>
      <b/>
      <u val="single"/>
      <sz val="26"/>
      <color indexed="15"/>
      <name val="Verdana"/>
      <family val="2"/>
    </font>
    <font>
      <u val="single"/>
      <sz val="26"/>
      <color indexed="15"/>
      <name val="Arial"/>
      <family val="0"/>
    </font>
  </fonts>
  <fills count="11">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indexed="12"/>
        <bgColor indexed="64"/>
      </patternFill>
    </fill>
    <fill>
      <patternFill patternType="solid">
        <fgColor indexed="15"/>
        <bgColor indexed="64"/>
      </patternFill>
    </fill>
    <fill>
      <patternFill patternType="solid">
        <fgColor indexed="40"/>
        <bgColor indexed="64"/>
      </patternFill>
    </fill>
  </fills>
  <borders count="24">
    <border>
      <left/>
      <right/>
      <top/>
      <bottom/>
      <diagonal/>
    </border>
    <border>
      <left style="double">
        <color indexed="12"/>
      </left>
      <right style="double">
        <color indexed="12"/>
      </right>
      <top>
        <color indexed="63"/>
      </top>
      <bottom style="double">
        <color indexed="12"/>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double">
        <color indexed="12"/>
      </right>
      <top>
        <color indexed="63"/>
      </top>
      <bottom style="double">
        <color indexed="12"/>
      </bottom>
    </border>
    <border>
      <left style="double">
        <color indexed="12"/>
      </left>
      <right>
        <color indexed="63"/>
      </right>
      <top>
        <color indexed="63"/>
      </top>
      <bottom style="double">
        <color indexed="12"/>
      </bottom>
    </border>
    <border>
      <left>
        <color indexed="63"/>
      </left>
      <right style="double">
        <color indexed="12"/>
      </right>
      <top>
        <color indexed="63"/>
      </top>
      <bottom>
        <color indexed="63"/>
      </bottom>
    </border>
    <border>
      <left style="double">
        <color indexed="12"/>
      </left>
      <right style="double">
        <color indexed="12"/>
      </right>
      <top>
        <color indexed="63"/>
      </top>
      <bottom>
        <color indexed="63"/>
      </bottom>
    </border>
    <border>
      <left style="double">
        <color indexed="12"/>
      </left>
      <right>
        <color indexed="63"/>
      </right>
      <top>
        <color indexed="63"/>
      </top>
      <bottom>
        <color indexed="63"/>
      </bottom>
    </border>
    <border>
      <left>
        <color indexed="63"/>
      </left>
      <right style="double">
        <color indexed="12"/>
      </right>
      <top style="double">
        <color indexed="12"/>
      </top>
      <bottom>
        <color indexed="63"/>
      </bottom>
    </border>
    <border>
      <left style="double">
        <color indexed="12"/>
      </left>
      <right style="double">
        <color indexed="12"/>
      </right>
      <top style="double">
        <color indexed="12"/>
      </top>
      <bottom>
        <color indexed="63"/>
      </bottom>
    </border>
    <border>
      <left style="double">
        <color indexed="12"/>
      </left>
      <right>
        <color indexed="63"/>
      </right>
      <top style="double">
        <color indexed="12"/>
      </top>
      <bottom>
        <color indexed="63"/>
      </bottom>
    </border>
    <border>
      <left>
        <color indexed="63"/>
      </left>
      <right>
        <color indexed="63"/>
      </right>
      <top style="thick"/>
      <bottom style="thick"/>
    </border>
    <border>
      <left style="double">
        <color indexed="48"/>
      </left>
      <right>
        <color indexed="63"/>
      </right>
      <top style="double">
        <color indexed="48"/>
      </top>
      <bottom>
        <color indexed="63"/>
      </bottom>
    </border>
    <border>
      <left style="double">
        <color indexed="12"/>
      </left>
      <right style="double">
        <color indexed="12"/>
      </right>
      <top style="double">
        <color indexed="12"/>
      </top>
      <bottom style="double">
        <color indexed="12"/>
      </bottom>
    </border>
    <border>
      <left>
        <color indexed="63"/>
      </left>
      <right style="double">
        <color indexed="48"/>
      </right>
      <top style="double">
        <color indexed="48"/>
      </top>
      <bottom style="double">
        <color indexed="48"/>
      </bottom>
    </border>
    <border>
      <left>
        <color indexed="63"/>
      </left>
      <right>
        <color indexed="63"/>
      </right>
      <top style="double">
        <color indexed="48"/>
      </top>
      <bottom style="double">
        <color indexed="48"/>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Font="1" applyFill="1" applyAlignment="1" applyProtection="1">
      <alignment/>
      <protection/>
    </xf>
    <xf numFmtId="0" fontId="0" fillId="0" borderId="0" xfId="0" applyFont="1" applyFill="1" applyAlignment="1" applyProtection="1">
      <alignment/>
      <protection/>
    </xf>
    <xf numFmtId="164" fontId="6" fillId="2" borderId="0" xfId="0" applyNumberFormat="1" applyFont="1" applyFill="1" applyAlignment="1" applyProtection="1">
      <alignment/>
      <protection/>
    </xf>
    <xf numFmtId="0" fontId="0" fillId="3" borderId="0" xfId="0" applyFill="1" applyAlignment="1" applyProtection="1">
      <alignment/>
      <protection/>
    </xf>
    <xf numFmtId="0" fontId="0" fillId="3" borderId="0" xfId="0" applyFont="1" applyFill="1" applyAlignment="1" applyProtection="1">
      <alignment/>
      <protection/>
    </xf>
    <xf numFmtId="203" fontId="11" fillId="4" borderId="1" xfId="0" applyNumberFormat="1" applyFont="1" applyFill="1" applyBorder="1" applyAlignment="1" applyProtection="1">
      <alignment horizontal="center" vertical="center" wrapText="1" shrinkToFit="1"/>
      <protection/>
    </xf>
    <xf numFmtId="0" fontId="5" fillId="3" borderId="2" xfId="0" applyFont="1" applyFill="1" applyBorder="1" applyAlignment="1" applyProtection="1">
      <alignment horizontal="center" vertical="center" shrinkToFit="1"/>
      <protection/>
    </xf>
    <xf numFmtId="0" fontId="0" fillId="3" borderId="3" xfId="0" applyFont="1" applyFill="1" applyBorder="1" applyAlignment="1" applyProtection="1">
      <alignment horizontal="center" vertical="center" shrinkToFit="1"/>
      <protection/>
    </xf>
    <xf numFmtId="0" fontId="0" fillId="3" borderId="0" xfId="0" applyFont="1" applyFill="1" applyAlignment="1" applyProtection="1">
      <alignment/>
      <protection/>
    </xf>
    <xf numFmtId="0" fontId="0" fillId="3" borderId="0" xfId="0" applyFont="1" applyFill="1" applyAlignment="1" applyProtection="1">
      <alignment/>
      <protection/>
    </xf>
    <xf numFmtId="0" fontId="0" fillId="3" borderId="0" xfId="0" applyFont="1" applyFill="1" applyAlignment="1" applyProtection="1">
      <alignment/>
      <protection/>
    </xf>
    <xf numFmtId="0" fontId="0" fillId="3" borderId="0" xfId="0" applyFont="1" applyFill="1" applyAlignment="1" applyProtection="1">
      <alignment/>
      <protection/>
    </xf>
    <xf numFmtId="0" fontId="0" fillId="3" borderId="0" xfId="0" applyFont="1" applyFill="1" applyAlignment="1" applyProtection="1">
      <alignment/>
      <protection/>
    </xf>
    <xf numFmtId="203" fontId="11" fillId="4" borderId="4" xfId="0" applyNumberFormat="1" applyFont="1" applyFill="1" applyBorder="1" applyAlignment="1" applyProtection="1">
      <alignment horizontal="center" vertical="center" wrapText="1" shrinkToFit="1"/>
      <protection/>
    </xf>
    <xf numFmtId="203" fontId="11" fillId="4" borderId="5" xfId="0" applyNumberFormat="1" applyFont="1" applyFill="1" applyBorder="1" applyAlignment="1" applyProtection="1">
      <alignment horizontal="center" vertical="center" wrapText="1" shrinkToFit="1"/>
      <protection/>
    </xf>
    <xf numFmtId="203" fontId="11" fillId="4" borderId="6" xfId="0" applyNumberFormat="1" applyFont="1" applyFill="1" applyBorder="1" applyAlignment="1" applyProtection="1">
      <alignment horizontal="center" vertical="center" shrinkToFit="1"/>
      <protection/>
    </xf>
    <xf numFmtId="203" fontId="11" fillId="4" borderId="7" xfId="0" applyNumberFormat="1" applyFont="1" applyFill="1" applyBorder="1" applyAlignment="1" applyProtection="1">
      <alignment horizontal="center" vertical="center" shrinkToFit="1"/>
      <protection/>
    </xf>
    <xf numFmtId="203" fontId="11" fillId="4" borderId="8" xfId="0" applyNumberFormat="1" applyFont="1" applyFill="1" applyBorder="1" applyAlignment="1" applyProtection="1">
      <alignment horizontal="center" vertical="center" shrinkToFit="1"/>
      <protection/>
    </xf>
    <xf numFmtId="203" fontId="11" fillId="4" borderId="4" xfId="0" applyNumberFormat="1" applyFont="1" applyFill="1" applyBorder="1" applyAlignment="1" applyProtection="1">
      <alignment horizontal="center" vertical="center" shrinkToFit="1"/>
      <protection/>
    </xf>
    <xf numFmtId="203" fontId="11" fillId="4" borderId="1" xfId="0" applyNumberFormat="1" applyFont="1" applyFill="1" applyBorder="1" applyAlignment="1" applyProtection="1">
      <alignment horizontal="center" vertical="center" shrinkToFit="1"/>
      <protection/>
    </xf>
    <xf numFmtId="203" fontId="11" fillId="4" borderId="5" xfId="0" applyNumberFormat="1" applyFont="1" applyFill="1" applyBorder="1" applyAlignment="1" applyProtection="1">
      <alignment horizontal="center" vertical="center" shrinkToFit="1"/>
      <protection/>
    </xf>
    <xf numFmtId="0" fontId="16" fillId="5" borderId="9" xfId="0" applyNumberFormat="1" applyFont="1" applyFill="1" applyBorder="1" applyAlignment="1" applyProtection="1">
      <alignment horizontal="left" vertical="center" wrapText="1"/>
      <protection locked="0"/>
    </xf>
    <xf numFmtId="0" fontId="16" fillId="5" borderId="10" xfId="0" applyNumberFormat="1" applyFont="1" applyFill="1" applyBorder="1" applyAlignment="1" applyProtection="1">
      <alignment horizontal="left" vertical="center" wrapText="1"/>
      <protection locked="0"/>
    </xf>
    <xf numFmtId="0" fontId="16" fillId="5" borderId="11" xfId="0" applyNumberFormat="1" applyFont="1" applyFill="1" applyBorder="1" applyAlignment="1" applyProtection="1">
      <alignment horizontal="left" vertical="center" wrapText="1"/>
      <protection locked="0"/>
    </xf>
    <xf numFmtId="164" fontId="19" fillId="5" borderId="9" xfId="0" applyNumberFormat="1" applyFont="1" applyFill="1" applyBorder="1" applyAlignment="1" applyProtection="1">
      <alignment horizontal="center" vertical="center"/>
      <protection/>
    </xf>
    <xf numFmtId="164" fontId="19" fillId="5" borderId="10" xfId="0" applyNumberFormat="1" applyFont="1" applyFill="1" applyBorder="1" applyAlignment="1" applyProtection="1">
      <alignment horizontal="center" vertical="center"/>
      <protection/>
    </xf>
    <xf numFmtId="164" fontId="19" fillId="5" borderId="11" xfId="0" applyNumberFormat="1" applyFont="1" applyFill="1" applyBorder="1" applyAlignment="1" applyProtection="1">
      <alignment horizontal="center" vertical="center"/>
      <protection/>
    </xf>
    <xf numFmtId="164" fontId="17" fillId="6" borderId="0" xfId="0" applyNumberFormat="1" applyFont="1" applyFill="1" applyBorder="1" applyAlignment="1" applyProtection="1">
      <alignment vertical="center"/>
      <protection/>
    </xf>
    <xf numFmtId="0" fontId="18" fillId="6" borderId="0" xfId="0" applyFont="1" applyFill="1" applyAlignment="1" applyProtection="1">
      <alignment vertical="center"/>
      <protection/>
    </xf>
    <xf numFmtId="0" fontId="9" fillId="3" borderId="12" xfId="0" applyFont="1" applyFill="1" applyBorder="1" applyAlignment="1" applyProtection="1">
      <alignment vertical="center"/>
      <protection/>
    </xf>
    <xf numFmtId="0" fontId="18" fillId="3" borderId="12" xfId="0" applyFont="1" applyFill="1" applyBorder="1" applyAlignment="1" applyProtection="1">
      <alignment vertical="center"/>
      <protection/>
    </xf>
    <xf numFmtId="0" fontId="9" fillId="3" borderId="0" xfId="0" applyFont="1" applyFill="1" applyAlignment="1" applyProtection="1">
      <alignment vertical="center"/>
      <protection/>
    </xf>
    <xf numFmtId="0" fontId="18" fillId="3" borderId="0" xfId="0" applyFont="1" applyFill="1" applyAlignment="1" applyProtection="1">
      <alignment vertical="center"/>
      <protection/>
    </xf>
    <xf numFmtId="164" fontId="24" fillId="2" borderId="0" xfId="0" applyNumberFormat="1" applyFont="1" applyFill="1" applyAlignment="1" applyProtection="1">
      <alignment vertical="center"/>
      <protection/>
    </xf>
    <xf numFmtId="203" fontId="11" fillId="4" borderId="6" xfId="0" applyNumberFormat="1" applyFont="1" applyFill="1" applyBorder="1" applyAlignment="1" applyProtection="1">
      <alignment horizontal="center" vertical="center" wrapText="1" shrinkToFit="1"/>
      <protection/>
    </xf>
    <xf numFmtId="203" fontId="11" fillId="4" borderId="7" xfId="0" applyNumberFormat="1" applyFont="1" applyFill="1" applyBorder="1" applyAlignment="1" applyProtection="1">
      <alignment horizontal="center" vertical="center" wrapText="1" shrinkToFit="1"/>
      <protection/>
    </xf>
    <xf numFmtId="203" fontId="11" fillId="4" borderId="8" xfId="0" applyNumberFormat="1" applyFont="1" applyFill="1" applyBorder="1" applyAlignment="1" applyProtection="1">
      <alignment horizontal="center" vertical="center" wrapText="1" shrinkToFit="1"/>
      <protection/>
    </xf>
    <xf numFmtId="0" fontId="0" fillId="0" borderId="0" xfId="0" applyFill="1" applyAlignment="1" applyProtection="1">
      <alignment/>
      <protection/>
    </xf>
    <xf numFmtId="0" fontId="0" fillId="0" borderId="0" xfId="0" applyFill="1" applyAlignment="1">
      <alignment/>
    </xf>
    <xf numFmtId="0" fontId="15" fillId="0" borderId="0" xfId="0" applyFont="1" applyFill="1" applyAlignment="1" applyProtection="1">
      <alignment/>
      <protection/>
    </xf>
    <xf numFmtId="0" fontId="0" fillId="0" borderId="0" xfId="0" applyFill="1" applyAlignment="1" applyProtection="1">
      <alignment/>
      <protection/>
    </xf>
    <xf numFmtId="14" fontId="0" fillId="3" borderId="0" xfId="0" applyNumberFormat="1" applyFont="1" applyFill="1" applyAlignment="1" applyProtection="1">
      <alignment/>
      <protection/>
    </xf>
    <xf numFmtId="14" fontId="0" fillId="7" borderId="0" xfId="0" applyNumberFormat="1" applyFont="1" applyFill="1" applyAlignment="1" applyProtection="1">
      <alignment/>
      <protection/>
    </xf>
    <xf numFmtId="14" fontId="0" fillId="5" borderId="0" xfId="0" applyNumberFormat="1" applyFont="1" applyFill="1" applyAlignment="1" applyProtection="1">
      <alignment/>
      <protection/>
    </xf>
    <xf numFmtId="18" fontId="0" fillId="3" borderId="0" xfId="0" applyNumberFormat="1" applyFont="1" applyFill="1" applyAlignment="1" applyProtection="1">
      <alignment/>
      <protection/>
    </xf>
    <xf numFmtId="0" fontId="0" fillId="8" borderId="0" xfId="0" applyFont="1" applyFill="1" applyAlignment="1" applyProtection="1">
      <alignment/>
      <protection/>
    </xf>
    <xf numFmtId="0" fontId="0" fillId="8" borderId="0" xfId="0" applyFill="1" applyAlignment="1" applyProtection="1">
      <alignment/>
      <protection/>
    </xf>
    <xf numFmtId="0" fontId="0" fillId="8" borderId="0" xfId="0" applyFont="1" applyFill="1" applyAlignment="1" applyProtection="1">
      <alignment/>
      <protection/>
    </xf>
    <xf numFmtId="0" fontId="0" fillId="8" borderId="0" xfId="0" applyFont="1" applyFill="1" applyBorder="1" applyAlignment="1" applyProtection="1">
      <alignment vertical="center" shrinkToFit="1"/>
      <protection/>
    </xf>
    <xf numFmtId="14" fontId="26" fillId="8" borderId="0" xfId="0" applyNumberFormat="1" applyFont="1" applyFill="1" applyAlignment="1" applyProtection="1">
      <alignment horizontal="center"/>
      <protection/>
    </xf>
    <xf numFmtId="0" fontId="0" fillId="8" borderId="0" xfId="0" applyFont="1" applyFill="1" applyBorder="1" applyAlignment="1" applyProtection="1">
      <alignment horizontal="center" vertical="center" shrinkToFit="1"/>
      <protection/>
    </xf>
    <xf numFmtId="0" fontId="0" fillId="8" borderId="0" xfId="0" applyFont="1" applyFill="1" applyAlignment="1" applyProtection="1">
      <alignment/>
      <protection/>
    </xf>
    <xf numFmtId="0" fontId="0" fillId="9" borderId="0" xfId="0" applyFont="1" applyFill="1" applyAlignment="1" applyProtection="1">
      <alignment/>
      <protection/>
    </xf>
    <xf numFmtId="0" fontId="0" fillId="9" borderId="0" xfId="0" applyFill="1" applyAlignment="1" applyProtection="1">
      <alignment/>
      <protection/>
    </xf>
    <xf numFmtId="0" fontId="0" fillId="9" borderId="13" xfId="0" applyFont="1" applyFill="1" applyBorder="1" applyAlignment="1" applyProtection="1">
      <alignment/>
      <protection/>
    </xf>
    <xf numFmtId="0" fontId="0" fillId="9" borderId="0" xfId="0" applyFont="1" applyFill="1" applyAlignment="1" applyProtection="1">
      <alignment/>
      <protection/>
    </xf>
    <xf numFmtId="0" fontId="0" fillId="9" borderId="0" xfId="0" applyFont="1" applyFill="1" applyAlignment="1" applyProtection="1">
      <alignment/>
      <protection/>
    </xf>
    <xf numFmtId="0" fontId="0" fillId="9" borderId="0" xfId="0" applyFont="1" applyFill="1" applyAlignment="1" applyProtection="1">
      <alignment/>
      <protection/>
    </xf>
    <xf numFmtId="195" fontId="12" fillId="9" borderId="14" xfId="0" applyNumberFormat="1" applyFont="1" applyFill="1" applyBorder="1" applyAlignment="1" applyProtection="1">
      <alignment horizontal="center" vertical="center" textRotation="90" shrinkToFit="1"/>
      <protection/>
    </xf>
    <xf numFmtId="0" fontId="0" fillId="9" borderId="0" xfId="0" applyFont="1" applyFill="1" applyAlignment="1" applyProtection="1">
      <alignment/>
      <protection/>
    </xf>
    <xf numFmtId="0" fontId="0" fillId="9" borderId="0" xfId="0" applyFont="1" applyFill="1" applyAlignment="1" applyProtection="1">
      <alignment/>
      <protection/>
    </xf>
    <xf numFmtId="0" fontId="0" fillId="9" borderId="0" xfId="0" applyFont="1" applyFill="1" applyAlignment="1" applyProtection="1">
      <alignment/>
      <protection/>
    </xf>
    <xf numFmtId="0" fontId="0" fillId="9" borderId="0" xfId="0" applyFont="1" applyFill="1" applyAlignment="1" applyProtection="1">
      <alignment/>
      <protection/>
    </xf>
    <xf numFmtId="195" fontId="13" fillId="9" borderId="14" xfId="0" applyNumberFormat="1" applyFont="1" applyFill="1" applyBorder="1" applyAlignment="1" applyProtection="1">
      <alignment horizontal="center" vertical="center" shrinkToFit="1"/>
      <protection/>
    </xf>
    <xf numFmtId="0" fontId="0" fillId="9" borderId="14" xfId="0" applyFill="1" applyBorder="1" applyAlignment="1" applyProtection="1">
      <alignment/>
      <protection/>
    </xf>
    <xf numFmtId="195" fontId="12" fillId="9" borderId="14" xfId="0" applyNumberFormat="1" applyFont="1" applyFill="1" applyBorder="1" applyAlignment="1" applyProtection="1">
      <alignment horizontal="center" vertical="center" shrinkToFit="1"/>
      <protection/>
    </xf>
    <xf numFmtId="195" fontId="12" fillId="9" borderId="14" xfId="0" applyNumberFormat="1" applyFont="1" applyFill="1" applyBorder="1" applyAlignment="1" applyProtection="1">
      <alignment vertical="center" textRotation="90" shrinkToFit="1"/>
      <protection/>
    </xf>
    <xf numFmtId="195" fontId="0" fillId="9" borderId="14" xfId="0" applyNumberFormat="1" applyFill="1" applyBorder="1" applyAlignment="1" applyProtection="1">
      <alignment/>
      <protection/>
    </xf>
    <xf numFmtId="0" fontId="0" fillId="9" borderId="15" xfId="0" applyFont="1" applyFill="1" applyBorder="1" applyAlignment="1" applyProtection="1">
      <alignment/>
      <protection/>
    </xf>
    <xf numFmtId="0" fontId="0" fillId="9" borderId="0" xfId="0" applyFont="1" applyFill="1" applyAlignment="1" applyProtection="1">
      <alignment/>
      <protection/>
    </xf>
    <xf numFmtId="0" fontId="0" fillId="9" borderId="0" xfId="0" applyFont="1" applyFill="1" applyAlignment="1" applyProtection="1">
      <alignment/>
      <protection/>
    </xf>
    <xf numFmtId="0" fontId="14" fillId="9" borderId="14" xfId="0" applyFont="1" applyFill="1" applyBorder="1" applyAlignment="1" applyProtection="1">
      <alignment/>
      <protection/>
    </xf>
    <xf numFmtId="0" fontId="0" fillId="9" borderId="14" xfId="0" applyFont="1" applyFill="1" applyBorder="1" applyAlignment="1" applyProtection="1">
      <alignment/>
      <protection/>
    </xf>
    <xf numFmtId="0" fontId="0" fillId="9" borderId="14" xfId="0" applyFont="1" applyFill="1" applyBorder="1" applyAlignment="1" applyProtection="1">
      <alignment/>
      <protection/>
    </xf>
    <xf numFmtId="0" fontId="0" fillId="9" borderId="14" xfId="0" applyFont="1" applyFill="1" applyBorder="1" applyAlignment="1" applyProtection="1">
      <alignment/>
      <protection/>
    </xf>
    <xf numFmtId="179" fontId="7" fillId="9" borderId="16" xfId="0" applyNumberFormat="1" applyFont="1" applyFill="1" applyBorder="1" applyAlignment="1" applyProtection="1">
      <alignment horizontal="center" vertical="center" shrinkToFit="1"/>
      <protection/>
    </xf>
    <xf numFmtId="195" fontId="10" fillId="9" borderId="16" xfId="0" applyNumberFormat="1" applyFont="1" applyFill="1" applyBorder="1" applyAlignment="1" applyProtection="1">
      <alignment horizontal="center" vertical="center" shrinkToFit="1"/>
      <protection/>
    </xf>
    <xf numFmtId="179" fontId="21" fillId="9" borderId="0" xfId="0" applyNumberFormat="1" applyFont="1" applyFill="1" applyAlignment="1" applyProtection="1">
      <alignment vertical="center"/>
      <protection/>
    </xf>
    <xf numFmtId="195" fontId="23" fillId="9" borderId="0" xfId="0" applyNumberFormat="1" applyFont="1" applyFill="1" applyBorder="1" applyAlignment="1" applyProtection="1">
      <alignment vertical="center"/>
      <protection/>
    </xf>
    <xf numFmtId="0" fontId="32" fillId="9" borderId="0" xfId="0" applyFont="1" applyFill="1" applyAlignment="1" applyProtection="1">
      <alignment/>
      <protection/>
    </xf>
    <xf numFmtId="0" fontId="32" fillId="9" borderId="14" xfId="0" applyFont="1" applyFill="1" applyBorder="1" applyAlignment="1" applyProtection="1">
      <alignment/>
      <protection/>
    </xf>
    <xf numFmtId="179" fontId="33" fillId="9" borderId="0" xfId="0" applyNumberFormat="1" applyFont="1" applyFill="1" applyAlignment="1" applyProtection="1">
      <alignment vertical="center"/>
      <protection/>
    </xf>
    <xf numFmtId="195" fontId="35" fillId="9" borderId="0" xfId="0" applyNumberFormat="1" applyFont="1" applyFill="1" applyBorder="1" applyAlignment="1" applyProtection="1">
      <alignment vertical="center"/>
      <protection/>
    </xf>
    <xf numFmtId="14" fontId="5" fillId="8" borderId="0" xfId="0" applyNumberFormat="1" applyFont="1" applyFill="1" applyBorder="1" applyAlignment="1" applyProtection="1">
      <alignment horizontal="center" vertical="center" shrinkToFit="1"/>
      <protection/>
    </xf>
    <xf numFmtId="0" fontId="32" fillId="9" borderId="14" xfId="0" applyFont="1" applyFill="1" applyBorder="1" applyAlignment="1" applyProtection="1">
      <alignment/>
      <protection/>
    </xf>
    <xf numFmtId="0" fontId="32" fillId="9" borderId="0" xfId="0" applyFont="1" applyFill="1" applyAlignment="1" applyProtection="1">
      <alignment/>
      <protection/>
    </xf>
    <xf numFmtId="164" fontId="36" fillId="9" borderId="0" xfId="0" applyNumberFormat="1" applyFont="1" applyFill="1" applyAlignment="1" applyProtection="1">
      <alignment vertical="center"/>
      <protection/>
    </xf>
    <xf numFmtId="0" fontId="32" fillId="9" borderId="0" xfId="0" applyFont="1" applyFill="1" applyAlignment="1">
      <alignment/>
    </xf>
    <xf numFmtId="0" fontId="0" fillId="9" borderId="0" xfId="0" applyFill="1" applyAlignment="1" applyProtection="1">
      <alignment/>
      <protection/>
    </xf>
    <xf numFmtId="0" fontId="26" fillId="9" borderId="0" xfId="0" applyFont="1" applyFill="1" applyAlignment="1" applyProtection="1">
      <alignment/>
      <protection/>
    </xf>
    <xf numFmtId="0" fontId="26" fillId="9" borderId="0" xfId="0" applyFont="1" applyFill="1" applyAlignment="1" applyProtection="1">
      <alignment horizontal="right"/>
      <protection/>
    </xf>
    <xf numFmtId="165" fontId="22" fillId="9" borderId="0" xfId="0" applyNumberFormat="1" applyFont="1" applyFill="1" applyBorder="1" applyAlignment="1" applyProtection="1">
      <alignment vertical="center"/>
      <protection/>
    </xf>
    <xf numFmtId="0" fontId="30" fillId="9" borderId="0" xfId="0" applyFont="1" applyFill="1" applyAlignment="1" applyProtection="1">
      <alignment/>
      <protection/>
    </xf>
    <xf numFmtId="0" fontId="26" fillId="9" borderId="0" xfId="0" applyFont="1" applyFill="1" applyAlignment="1" applyProtection="1">
      <alignment/>
      <protection/>
    </xf>
    <xf numFmtId="0" fontId="28" fillId="9" borderId="0" xfId="0" applyFont="1" applyFill="1" applyAlignment="1" applyProtection="1">
      <alignment horizontal="right" vertical="center"/>
      <protection/>
    </xf>
    <xf numFmtId="0" fontId="26" fillId="9" borderId="0" xfId="0" applyFont="1" applyFill="1" applyAlignment="1" applyProtection="1">
      <alignment horizontal="left"/>
      <protection/>
    </xf>
    <xf numFmtId="0" fontId="0" fillId="8" borderId="0" xfId="0" applyFont="1" applyFill="1" applyAlignment="1" applyProtection="1">
      <alignment/>
      <protection/>
    </xf>
    <xf numFmtId="165" fontId="9" fillId="8" borderId="0" xfId="0" applyNumberFormat="1" applyFont="1" applyFill="1" applyBorder="1" applyAlignment="1" applyProtection="1">
      <alignment vertical="center"/>
      <protection/>
    </xf>
    <xf numFmtId="176" fontId="7" fillId="8" borderId="0" xfId="0" applyNumberFormat="1" applyFont="1" applyFill="1" applyBorder="1" applyAlignment="1" applyProtection="1">
      <alignment vertical="center" wrapText="1"/>
      <protection/>
    </xf>
    <xf numFmtId="0" fontId="19" fillId="9" borderId="0" xfId="0" applyFont="1" applyFill="1" applyAlignment="1" applyProtection="1">
      <alignment horizontal="center" vertical="center" wrapText="1"/>
      <protection/>
    </xf>
    <xf numFmtId="0" fontId="31" fillId="9" borderId="0" xfId="0" applyFont="1" applyFill="1" applyAlignment="1" applyProtection="1">
      <alignment horizontal="center"/>
      <protection/>
    </xf>
    <xf numFmtId="195" fontId="12" fillId="9" borderId="14" xfId="0" applyNumberFormat="1" applyFont="1" applyFill="1" applyBorder="1" applyAlignment="1" applyProtection="1">
      <alignment horizontal="center" vertical="center" textRotation="90" shrinkToFit="1"/>
      <protection/>
    </xf>
    <xf numFmtId="195" fontId="6" fillId="2" borderId="0" xfId="0" applyNumberFormat="1" applyFont="1" applyFill="1" applyBorder="1" applyAlignment="1" applyProtection="1">
      <alignment horizontal="center"/>
      <protection/>
    </xf>
    <xf numFmtId="14" fontId="5" fillId="8" borderId="17" xfId="0" applyNumberFormat="1" applyFont="1" applyFill="1" applyBorder="1" applyAlignment="1" applyProtection="1">
      <alignment horizontal="center" vertical="center" shrinkToFit="1"/>
      <protection/>
    </xf>
    <xf numFmtId="0" fontId="30" fillId="9" borderId="0" xfId="0" applyFont="1" applyFill="1" applyAlignment="1" applyProtection="1">
      <alignment horizontal="center" wrapText="1"/>
      <protection/>
    </xf>
    <xf numFmtId="0" fontId="28" fillId="9" borderId="0" xfId="0" applyFont="1" applyFill="1" applyAlignment="1" applyProtection="1">
      <alignment horizontal="center" vertical="center"/>
      <protection/>
    </xf>
    <xf numFmtId="0" fontId="28" fillId="9" borderId="0" xfId="20" applyFont="1" applyFill="1" applyAlignment="1" applyProtection="1">
      <alignment horizontal="left" vertical="center"/>
      <protection/>
    </xf>
    <xf numFmtId="0" fontId="28" fillId="9" borderId="0" xfId="0" applyFont="1" applyFill="1" applyAlignment="1" applyProtection="1">
      <alignment horizontal="left" vertical="center"/>
      <protection/>
    </xf>
    <xf numFmtId="0" fontId="29" fillId="9" borderId="0" xfId="20" applyFont="1" applyFill="1" applyAlignment="1" applyProtection="1">
      <alignment horizontal="left" vertical="center" wrapText="1"/>
      <protection/>
    </xf>
    <xf numFmtId="164" fontId="24" fillId="2" borderId="0" xfId="0" applyNumberFormat="1" applyFont="1" applyFill="1" applyBorder="1" applyAlignment="1" applyProtection="1">
      <alignment horizontal="center" vertical="center"/>
      <protection/>
    </xf>
    <xf numFmtId="195" fontId="22" fillId="9" borderId="0" xfId="0" applyNumberFormat="1" applyFont="1" applyFill="1" applyBorder="1" applyAlignment="1" applyProtection="1">
      <alignment horizontal="center" vertical="center"/>
      <protection/>
    </xf>
    <xf numFmtId="164" fontId="4" fillId="3" borderId="0" xfId="0" applyNumberFormat="1" applyFont="1" applyFill="1" applyBorder="1" applyAlignment="1" applyProtection="1">
      <alignment horizontal="center" vertical="center" shrinkToFit="1"/>
      <protection/>
    </xf>
    <xf numFmtId="14" fontId="19" fillId="5" borderId="12" xfId="0" applyNumberFormat="1" applyFont="1" applyFill="1" applyBorder="1" applyAlignment="1" applyProtection="1">
      <alignment horizontal="center" vertical="center"/>
      <protection/>
    </xf>
    <xf numFmtId="0" fontId="19" fillId="5" borderId="12" xfId="0" applyFont="1" applyFill="1" applyBorder="1" applyAlignment="1" applyProtection="1">
      <alignment horizontal="center" vertical="center"/>
      <protection/>
    </xf>
    <xf numFmtId="164" fontId="20" fillId="3" borderId="0" xfId="0" applyNumberFormat="1" applyFont="1" applyFill="1" applyAlignment="1" applyProtection="1">
      <alignment horizontal="center" vertical="center"/>
      <protection/>
    </xf>
    <xf numFmtId="195" fontId="22" fillId="9" borderId="16" xfId="0" applyNumberFormat="1" applyFont="1" applyFill="1" applyBorder="1" applyAlignment="1" applyProtection="1">
      <alignment horizontal="center" vertical="center" shrinkToFit="1"/>
      <protection/>
    </xf>
    <xf numFmtId="14" fontId="17" fillId="2" borderId="0" xfId="0" applyNumberFormat="1" applyFont="1" applyFill="1" applyBorder="1" applyAlignment="1" applyProtection="1">
      <alignment horizontal="center" vertical="center"/>
      <protection/>
    </xf>
    <xf numFmtId="0" fontId="17" fillId="2" borderId="0" xfId="0" applyFont="1" applyFill="1" applyBorder="1" applyAlignment="1" applyProtection="1">
      <alignment horizontal="center" vertical="center"/>
      <protection/>
    </xf>
    <xf numFmtId="195" fontId="34" fillId="9" borderId="0" xfId="0" applyNumberFormat="1" applyFont="1" applyFill="1" applyBorder="1" applyAlignment="1" applyProtection="1">
      <alignment horizontal="center" vertical="center"/>
      <protection/>
    </xf>
    <xf numFmtId="164" fontId="36" fillId="9" borderId="0" xfId="0" applyNumberFormat="1" applyFont="1" applyFill="1" applyBorder="1" applyAlignment="1" applyProtection="1">
      <alignment horizontal="center" vertical="center"/>
      <protection/>
    </xf>
    <xf numFmtId="195" fontId="12" fillId="9" borderId="14" xfId="0" applyNumberFormat="1" applyFont="1" applyFill="1" applyBorder="1" applyAlignment="1" applyProtection="1">
      <alignment horizontal="center" vertical="center" shrinkToFit="1"/>
      <protection/>
    </xf>
    <xf numFmtId="195" fontId="12" fillId="9" borderId="10" xfId="0" applyNumberFormat="1" applyFont="1" applyFill="1" applyBorder="1" applyAlignment="1" applyProtection="1">
      <alignment horizontal="center" vertical="center" textRotation="90" shrinkToFit="1"/>
      <protection/>
    </xf>
    <xf numFmtId="195" fontId="12" fillId="9" borderId="1" xfId="0" applyNumberFormat="1" applyFont="1" applyFill="1" applyBorder="1" applyAlignment="1" applyProtection="1">
      <alignment horizontal="center" vertical="center" textRotation="90" shrinkToFit="1"/>
      <protection/>
    </xf>
    <xf numFmtId="14" fontId="8" fillId="10" borderId="18" xfId="0" applyNumberFormat="1" applyFont="1" applyFill="1" applyBorder="1" applyAlignment="1" applyProtection="1">
      <alignment horizontal="center" vertical="center" shrinkToFit="1"/>
      <protection locked="0"/>
    </xf>
    <xf numFmtId="14" fontId="8" fillId="10" borderId="19" xfId="0" applyNumberFormat="1" applyFont="1" applyFill="1" applyBorder="1" applyAlignment="1" applyProtection="1">
      <alignment horizontal="center" vertical="center" shrinkToFit="1"/>
      <protection locked="0"/>
    </xf>
    <xf numFmtId="14" fontId="8" fillId="10" borderId="20" xfId="0" applyNumberFormat="1" applyFont="1" applyFill="1" applyBorder="1" applyAlignment="1" applyProtection="1">
      <alignment horizontal="center" vertical="center" shrinkToFit="1"/>
      <protection locked="0"/>
    </xf>
    <xf numFmtId="0" fontId="27" fillId="9" borderId="0" xfId="20" applyFont="1" applyFill="1" applyAlignment="1" applyProtection="1">
      <alignment horizontal="center" vertical="top"/>
      <protection/>
    </xf>
    <xf numFmtId="0" fontId="28" fillId="9" borderId="0" xfId="0" applyFont="1" applyFill="1" applyAlignment="1" applyProtection="1">
      <alignment horizontal="center" vertical="top"/>
      <protection/>
    </xf>
    <xf numFmtId="0" fontId="27" fillId="9" borderId="0" xfId="20" applyFont="1" applyFill="1" applyAlignment="1" applyProtection="1">
      <alignment horizontal="center" vertical="top"/>
      <protection/>
    </xf>
    <xf numFmtId="0" fontId="29" fillId="9" borderId="0" xfId="20" applyFont="1" applyFill="1" applyAlignment="1" applyProtection="1">
      <alignment horizontal="left" vertical="center" wrapText="1"/>
      <protection/>
    </xf>
    <xf numFmtId="0" fontId="25" fillId="10" borderId="21" xfId="0" applyFont="1" applyFill="1" applyBorder="1" applyAlignment="1" applyProtection="1">
      <alignment horizontal="left" vertical="center" wrapText="1" indent="1" shrinkToFit="1"/>
      <protection/>
    </xf>
    <xf numFmtId="0" fontId="25" fillId="10" borderId="22" xfId="0" applyFont="1" applyFill="1" applyBorder="1" applyAlignment="1" applyProtection="1">
      <alignment horizontal="left" vertical="center" wrapText="1" indent="1" shrinkToFit="1"/>
      <protection/>
    </xf>
    <xf numFmtId="0" fontId="25" fillId="10" borderId="23" xfId="0" applyFont="1" applyFill="1" applyBorder="1" applyAlignment="1" applyProtection="1">
      <alignment horizontal="left" vertical="center" wrapText="1" indent="1" shrinkToFit="1"/>
      <protection/>
    </xf>
    <xf numFmtId="0" fontId="27" fillId="9" borderId="0" xfId="20" applyFont="1" applyFill="1" applyAlignment="1" applyProtection="1">
      <alignment horizontal="left" vertical="top"/>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font>
      <fill>
        <patternFill>
          <bgColor rgb="FFFF00FF"/>
        </patternFill>
      </fill>
      <border/>
    </dxf>
    <dxf>
      <font>
        <b/>
        <i val="0"/>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38</xdr:row>
      <xdr:rowOff>0</xdr:rowOff>
    </xdr:from>
    <xdr:to>
      <xdr:col>20</xdr:col>
      <xdr:colOff>0</xdr:colOff>
      <xdr:row>38</xdr:row>
      <xdr:rowOff>581025</xdr:rowOff>
    </xdr:to>
    <xdr:pic>
      <xdr:nvPicPr>
        <xdr:cNvPr id="1" name="Picture 9"/>
        <xdr:cNvPicPr preferRelativeResize="1">
          <a:picLocks noChangeAspect="1"/>
        </xdr:cNvPicPr>
      </xdr:nvPicPr>
      <xdr:blipFill>
        <a:blip r:embed="rId1"/>
        <a:stretch>
          <a:fillRect/>
        </a:stretch>
      </xdr:blipFill>
      <xdr:spPr>
        <a:xfrm>
          <a:off x="9925050" y="25784175"/>
          <a:ext cx="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chfortext.com/List" TargetMode="External" /><Relationship Id="rId2" Type="http://schemas.openxmlformats.org/officeDocument/2006/relationships/hyperlink" Target="http://www.techfortext.com/" TargetMode="External" /><Relationship Id="rId3" Type="http://schemas.openxmlformats.org/officeDocument/2006/relationships/hyperlink" Target="mailto:RunDavid@Verizon.net" TargetMode="External" /><Relationship Id="rId4" Type="http://schemas.openxmlformats.org/officeDocument/2006/relationships/hyperlink" Target="file://K:\1\BOK\39-SourceClock\Clock\www.Tech-For-Text.com" TargetMode="External" /><Relationship Id="rId5" Type="http://schemas.openxmlformats.org/officeDocument/2006/relationships/hyperlink" Target="http://www.techfortext.co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630"/>
  <sheetViews>
    <sheetView tabSelected="1" zoomScaleSheetLayoutView="50" workbookViewId="0" topLeftCell="A1">
      <selection activeCell="F1" sqref="F1:J1"/>
    </sheetView>
  </sheetViews>
  <sheetFormatPr defaultColWidth="9.140625" defaultRowHeight="12.75" zeroHeight="1"/>
  <cols>
    <col min="1" max="1" width="0.85546875" style="41" customWidth="1"/>
    <col min="2" max="2" width="0.71875" style="39" customWidth="1"/>
    <col min="3" max="3" width="0.85546875" style="39" customWidth="1"/>
    <col min="4" max="4" width="2.7109375" style="39" customWidth="1"/>
    <col min="5" max="11" width="18.7109375" style="39" customWidth="1"/>
    <col min="12" max="12" width="2.7109375" style="39" customWidth="1"/>
    <col min="13" max="13" width="0.85546875" style="39" customWidth="1"/>
    <col min="14" max="14" width="9.140625" style="39" customWidth="1"/>
    <col min="15" max="32" width="0" style="39" hidden="1" customWidth="1"/>
    <col min="33" max="255" width="0" style="1" hidden="1" customWidth="1"/>
    <col min="256" max="16384" width="10.140625" style="1" hidden="1" customWidth="1"/>
  </cols>
  <sheetData>
    <row r="1" spans="1:256" s="10" customFormat="1" ht="54.75" customHeight="1">
      <c r="A1" s="89"/>
      <c r="B1" s="54"/>
      <c r="C1" s="54"/>
      <c r="D1" s="54"/>
      <c r="E1" s="54"/>
      <c r="F1" s="101" t="s">
        <v>15</v>
      </c>
      <c r="G1" s="101"/>
      <c r="H1" s="101"/>
      <c r="I1" s="101"/>
      <c r="J1" s="101"/>
      <c r="K1" s="54"/>
      <c r="L1" s="54"/>
      <c r="M1" s="54"/>
      <c r="N1" s="54"/>
      <c r="O1" s="4"/>
      <c r="P1" s="4"/>
      <c r="Q1" s="4"/>
      <c r="R1" s="4"/>
      <c r="S1" s="4"/>
      <c r="T1" s="4"/>
      <c r="U1" s="4"/>
      <c r="V1" s="4"/>
      <c r="W1" s="4"/>
      <c r="X1" s="4"/>
      <c r="Y1" s="4"/>
      <c r="Z1" s="4"/>
      <c r="AA1" s="4"/>
      <c r="AB1" s="4"/>
      <c r="AC1" s="4"/>
      <c r="AD1" s="4"/>
      <c r="AE1" s="4"/>
      <c r="AF1" s="4"/>
      <c r="IV1" s="42"/>
    </row>
    <row r="2" spans="1:256" s="10" customFormat="1" ht="30" customHeight="1">
      <c r="A2" s="90"/>
      <c r="B2" s="91"/>
      <c r="C2" s="92"/>
      <c r="D2" s="93"/>
      <c r="E2" s="93"/>
      <c r="F2" s="100" t="s">
        <v>12</v>
      </c>
      <c r="G2" s="100"/>
      <c r="H2" s="100"/>
      <c r="I2" s="100"/>
      <c r="J2" s="100"/>
      <c r="K2" s="93"/>
      <c r="L2" s="93"/>
      <c r="M2" s="94"/>
      <c r="N2" s="71"/>
      <c r="IV2" s="43">
        <f ca="1">TODAY()</f>
        <v>40148</v>
      </c>
    </row>
    <row r="3" spans="1:256" s="10" customFormat="1" ht="24.75" customHeight="1">
      <c r="A3" s="90"/>
      <c r="B3" s="91"/>
      <c r="C3" s="92"/>
      <c r="D3" s="92"/>
      <c r="E3" s="90"/>
      <c r="F3" s="95" t="s">
        <v>13</v>
      </c>
      <c r="G3" s="107" t="s">
        <v>0</v>
      </c>
      <c r="H3" s="108"/>
      <c r="I3" s="106" t="s">
        <v>5</v>
      </c>
      <c r="J3" s="106"/>
      <c r="K3" s="90"/>
      <c r="L3" s="94"/>
      <c r="M3" s="94"/>
      <c r="N3" s="71"/>
      <c r="IV3" s="44">
        <f>DATE(YEAR(IV2),MONTH(IV2)+0,0)+1</f>
        <v>40148</v>
      </c>
    </row>
    <row r="4" spans="1:256" s="10" customFormat="1" ht="25.5" customHeight="1">
      <c r="A4" s="90"/>
      <c r="B4" s="91"/>
      <c r="C4" s="92"/>
      <c r="D4" s="128" t="s">
        <v>1</v>
      </c>
      <c r="E4" s="128"/>
      <c r="F4" s="134" t="s">
        <v>2</v>
      </c>
      <c r="G4" s="134"/>
      <c r="H4" s="127" t="s">
        <v>3</v>
      </c>
      <c r="I4" s="128"/>
      <c r="J4" s="129" t="s">
        <v>4</v>
      </c>
      <c r="K4" s="129"/>
      <c r="L4" s="94"/>
      <c r="M4" s="94"/>
      <c r="N4" s="71"/>
      <c r="IV4" s="42"/>
    </row>
    <row r="5" spans="1:17" s="10" customFormat="1" ht="55.5" customHeight="1">
      <c r="A5" s="90"/>
      <c r="B5" s="91"/>
      <c r="C5" s="92"/>
      <c r="D5" s="92"/>
      <c r="E5" s="90"/>
      <c r="F5" s="105" t="s">
        <v>16</v>
      </c>
      <c r="G5" s="105"/>
      <c r="H5" s="105"/>
      <c r="I5" s="105"/>
      <c r="J5" s="105"/>
      <c r="K5" s="96"/>
      <c r="L5" s="94"/>
      <c r="M5" s="94"/>
      <c r="N5" s="71"/>
      <c r="Q5" s="45"/>
    </row>
    <row r="6" spans="1:14" s="10" customFormat="1" ht="18" customHeight="1">
      <c r="A6" s="90"/>
      <c r="B6" s="91"/>
      <c r="C6" s="92"/>
      <c r="D6" s="92"/>
      <c r="E6" s="90"/>
      <c r="F6" s="90"/>
      <c r="G6" s="90"/>
      <c r="H6" s="71"/>
      <c r="I6" s="90"/>
      <c r="J6" s="90"/>
      <c r="K6" s="90"/>
      <c r="L6" s="94"/>
      <c r="M6" s="94"/>
      <c r="N6" s="71"/>
    </row>
    <row r="7" spans="1:14" s="10" customFormat="1" ht="66" customHeight="1">
      <c r="A7" s="62"/>
      <c r="B7" s="54"/>
      <c r="C7" s="71"/>
      <c r="D7" s="71"/>
      <c r="E7" s="130" t="s">
        <v>6</v>
      </c>
      <c r="F7" s="130"/>
      <c r="G7" s="130"/>
      <c r="H7" s="130"/>
      <c r="I7" s="130"/>
      <c r="J7" s="130"/>
      <c r="K7" s="130"/>
      <c r="L7" s="71"/>
      <c r="M7" s="71"/>
      <c r="N7" s="71"/>
    </row>
    <row r="8" spans="1:14" s="10" customFormat="1" ht="84.75" customHeight="1">
      <c r="A8" s="62"/>
      <c r="B8" s="54"/>
      <c r="C8" s="71"/>
      <c r="D8" s="71"/>
      <c r="E8" s="109" t="s">
        <v>7</v>
      </c>
      <c r="F8" s="109"/>
      <c r="G8" s="109"/>
      <c r="H8" s="109"/>
      <c r="I8" s="109"/>
      <c r="J8" s="109"/>
      <c r="K8" s="109"/>
      <c r="L8" s="71"/>
      <c r="M8" s="71"/>
      <c r="N8" s="71"/>
    </row>
    <row r="9" spans="1:14" s="10" customFormat="1" ht="76.5" customHeight="1">
      <c r="A9" s="62"/>
      <c r="B9" s="54"/>
      <c r="C9" s="71"/>
      <c r="D9" s="71"/>
      <c r="E9" s="109" t="s">
        <v>8</v>
      </c>
      <c r="F9" s="109"/>
      <c r="G9" s="109"/>
      <c r="H9" s="109"/>
      <c r="I9" s="109"/>
      <c r="J9" s="109"/>
      <c r="K9" s="109"/>
      <c r="L9" s="71"/>
      <c r="M9" s="71"/>
      <c r="N9" s="71"/>
    </row>
    <row r="10" spans="1:14" s="10" customFormat="1" ht="76.5" customHeight="1">
      <c r="A10" s="62"/>
      <c r="B10" s="54"/>
      <c r="C10" s="71"/>
      <c r="D10" s="71"/>
      <c r="E10" s="109" t="s">
        <v>9</v>
      </c>
      <c r="F10" s="109"/>
      <c r="G10" s="109"/>
      <c r="H10" s="109"/>
      <c r="I10" s="109"/>
      <c r="J10" s="109"/>
      <c r="K10" s="109"/>
      <c r="L10" s="71"/>
      <c r="M10" s="71"/>
      <c r="N10" s="71"/>
    </row>
    <row r="11" spans="1:14" s="10" customFormat="1" ht="87.75" customHeight="1">
      <c r="A11" s="62"/>
      <c r="B11" s="54"/>
      <c r="C11" s="71"/>
      <c r="D11" s="71"/>
      <c r="E11" s="109" t="s">
        <v>17</v>
      </c>
      <c r="F11" s="109"/>
      <c r="G11" s="109"/>
      <c r="H11" s="109"/>
      <c r="I11" s="109"/>
      <c r="J11" s="109"/>
      <c r="K11" s="109"/>
      <c r="L11" s="71"/>
      <c r="M11" s="71"/>
      <c r="N11" s="71"/>
    </row>
    <row r="12" spans="1:14" s="10" customFormat="1" ht="96" customHeight="1">
      <c r="A12" s="62"/>
      <c r="B12" s="54"/>
      <c r="C12" s="71"/>
      <c r="D12" s="71"/>
      <c r="E12" s="109" t="s">
        <v>10</v>
      </c>
      <c r="F12" s="109"/>
      <c r="G12" s="109"/>
      <c r="H12" s="109"/>
      <c r="I12" s="109"/>
      <c r="J12" s="109"/>
      <c r="K12" s="109"/>
      <c r="L12" s="71"/>
      <c r="M12" s="71"/>
      <c r="N12" s="71"/>
    </row>
    <row r="13" spans="1:14" s="10" customFormat="1" ht="96" customHeight="1">
      <c r="A13" s="62"/>
      <c r="B13" s="54"/>
      <c r="C13" s="71"/>
      <c r="D13" s="71"/>
      <c r="E13" s="109" t="s">
        <v>11</v>
      </c>
      <c r="F13" s="109"/>
      <c r="G13" s="109"/>
      <c r="H13" s="109"/>
      <c r="I13" s="109"/>
      <c r="J13" s="109"/>
      <c r="K13" s="109"/>
      <c r="L13" s="71"/>
      <c r="M13" s="71"/>
      <c r="N13" s="71"/>
    </row>
    <row r="14" spans="1:19" s="10" customFormat="1" ht="18" customHeight="1" thickBot="1">
      <c r="A14" s="97"/>
      <c r="B14" s="47"/>
      <c r="C14" s="98"/>
      <c r="D14" s="99"/>
      <c r="E14" s="46"/>
      <c r="F14" s="46"/>
      <c r="G14" s="46"/>
      <c r="H14" s="46"/>
      <c r="I14" s="46"/>
      <c r="J14" s="46"/>
      <c r="K14" s="46"/>
      <c r="L14" s="48"/>
      <c r="M14" s="48"/>
      <c r="N14" s="48"/>
      <c r="O14" s="11"/>
      <c r="P14" s="11"/>
      <c r="Q14" s="11"/>
      <c r="R14" s="11"/>
      <c r="S14" s="11"/>
    </row>
    <row r="15" spans="1:19" s="10" customFormat="1" ht="66" customHeight="1" thickTop="1">
      <c r="A15" s="46"/>
      <c r="B15" s="47"/>
      <c r="C15" s="48"/>
      <c r="D15" s="48"/>
      <c r="E15" s="49"/>
      <c r="F15" s="49"/>
      <c r="G15" s="131" t="s">
        <v>14</v>
      </c>
      <c r="H15" s="132"/>
      <c r="I15" s="133"/>
      <c r="J15" s="49"/>
      <c r="K15" s="49"/>
      <c r="L15" s="48"/>
      <c r="M15" s="48"/>
      <c r="N15" s="48"/>
      <c r="O15" s="11"/>
      <c r="P15" s="11"/>
      <c r="Q15" s="11"/>
      <c r="R15" s="11"/>
      <c r="S15" s="11"/>
    </row>
    <row r="16" spans="1:256" s="10" customFormat="1" ht="43.5" customHeight="1" thickBot="1">
      <c r="A16" s="46"/>
      <c r="B16" s="47"/>
      <c r="C16" s="48"/>
      <c r="D16" s="48"/>
      <c r="E16" s="84"/>
      <c r="F16" s="104"/>
      <c r="G16" s="124">
        <v>40179</v>
      </c>
      <c r="H16" s="125"/>
      <c r="I16" s="126"/>
      <c r="J16" s="50"/>
      <c r="K16" s="51"/>
      <c r="L16" s="52"/>
      <c r="M16" s="52"/>
      <c r="N16" s="52"/>
      <c r="IV16" s="42"/>
    </row>
    <row r="17" spans="1:19" s="10" customFormat="1" ht="33" customHeight="1" hidden="1" thickTop="1">
      <c r="A17" s="9"/>
      <c r="B17" s="4"/>
      <c r="C17" s="4"/>
      <c r="E17" s="7"/>
      <c r="F17" s="112">
        <f>((ROUNDDOWN((F18/7),0)))*(7)+1</f>
        <v>40174</v>
      </c>
      <c r="G17" s="112"/>
      <c r="H17" s="112"/>
      <c r="I17" s="112"/>
      <c r="J17" s="112"/>
      <c r="K17" s="8"/>
      <c r="L17" s="11"/>
      <c r="M17" s="11"/>
      <c r="N17" s="11"/>
      <c r="O17" s="11"/>
      <c r="P17" s="11"/>
      <c r="Q17" s="11"/>
      <c r="R17" s="11"/>
      <c r="S17" s="11"/>
    </row>
    <row r="18" spans="1:19" s="10" customFormat="1" ht="33" customHeight="1" thickBot="1" thickTop="1">
      <c r="A18" s="53"/>
      <c r="B18" s="54"/>
      <c r="C18" s="53"/>
      <c r="D18" s="55"/>
      <c r="E18" s="76"/>
      <c r="F18" s="116">
        <f>DATE(YEAR(G16),MONTH(G16)+0,0)+1</f>
        <v>40179</v>
      </c>
      <c r="G18" s="116"/>
      <c r="H18" s="116"/>
      <c r="I18" s="116"/>
      <c r="J18" s="116"/>
      <c r="K18" s="77"/>
      <c r="L18" s="69"/>
      <c r="M18" s="57"/>
      <c r="N18" s="57"/>
      <c r="O18" s="5"/>
      <c r="P18" s="5"/>
      <c r="Q18" s="5"/>
      <c r="R18" s="5"/>
      <c r="S18" s="5"/>
    </row>
    <row r="19" spans="1:19" s="10" customFormat="1" ht="49.5" customHeight="1" hidden="1" thickBot="1">
      <c r="A19" s="56"/>
      <c r="B19" s="54"/>
      <c r="C19" s="57"/>
      <c r="D19" s="57"/>
      <c r="E19" s="3"/>
      <c r="F19" s="103">
        <f>(ROUNDDOWN((F18/7),0))*7+1</f>
        <v>40174</v>
      </c>
      <c r="G19" s="103"/>
      <c r="H19" s="103"/>
      <c r="I19" s="103"/>
      <c r="J19" s="103"/>
      <c r="K19" s="3"/>
      <c r="L19" s="58"/>
      <c r="M19" s="58"/>
      <c r="N19" s="58"/>
      <c r="O19" s="2"/>
      <c r="P19" s="2"/>
      <c r="Q19" s="2"/>
      <c r="R19" s="2"/>
      <c r="S19" s="2"/>
    </row>
    <row r="20" spans="1:19" s="10" customFormat="1" ht="99.75" customHeight="1" thickBot="1" thickTop="1">
      <c r="A20" s="53"/>
      <c r="B20" s="54"/>
      <c r="C20" s="58"/>
      <c r="D20" s="102">
        <f aca="true" t="shared" si="0" ref="D20:D30">$F$18</f>
        <v>40179</v>
      </c>
      <c r="E20" s="22"/>
      <c r="F20" s="23"/>
      <c r="G20" s="23"/>
      <c r="H20" s="23"/>
      <c r="I20" s="23"/>
      <c r="J20" s="23"/>
      <c r="K20" s="24"/>
      <c r="L20" s="102">
        <f aca="true" t="shared" si="1" ref="L20:L30">$F$18</f>
        <v>40179</v>
      </c>
      <c r="M20" s="70"/>
      <c r="N20" s="70"/>
      <c r="O20" s="13"/>
      <c r="P20" s="13"/>
      <c r="Q20" s="13"/>
      <c r="R20" s="13"/>
      <c r="S20" s="13"/>
    </row>
    <row r="21" spans="1:19" s="10" customFormat="1" ht="49.5" customHeight="1" thickBot="1" thickTop="1">
      <c r="A21" s="60"/>
      <c r="B21" s="54"/>
      <c r="C21" s="60"/>
      <c r="D21" s="102"/>
      <c r="E21" s="16">
        <f>IF((F19)&lt;F18,"",(F19))</f>
      </c>
      <c r="F21" s="17">
        <f>IF((F19+1)&lt;F18,"",(F19+1))</f>
      </c>
      <c r="G21" s="17">
        <f>IF((F19+2)&lt;F18,"",(F19+2))</f>
      </c>
      <c r="H21" s="17">
        <f>IF((F19+3)&lt;F18,"",(F19+3))</f>
      </c>
      <c r="I21" s="17">
        <f>IF((F19+4)&lt;F18,"",(F19+4))</f>
      </c>
      <c r="J21" s="17">
        <f>IF((F19+5)&lt;F18,"",(F19+5))</f>
        <v>40179</v>
      </c>
      <c r="K21" s="18">
        <f>IF((F19+6)&lt;F18,"",(F19+6))</f>
        <v>40180</v>
      </c>
      <c r="L21" s="102"/>
      <c r="M21" s="63"/>
      <c r="N21" s="63"/>
      <c r="O21" s="12"/>
      <c r="P21" s="12"/>
      <c r="Q21" s="12"/>
      <c r="R21" s="12"/>
      <c r="S21" s="12"/>
    </row>
    <row r="22" spans="1:14" s="10" customFormat="1" ht="99.75" customHeight="1" thickBot="1" thickTop="1">
      <c r="A22" s="61"/>
      <c r="B22" s="54"/>
      <c r="C22" s="61"/>
      <c r="D22" s="102">
        <f t="shared" si="0"/>
        <v>40179</v>
      </c>
      <c r="E22" s="22"/>
      <c r="F22" s="23"/>
      <c r="G22" s="23"/>
      <c r="H22" s="23"/>
      <c r="I22" s="23"/>
      <c r="J22" s="23"/>
      <c r="K22" s="24"/>
      <c r="L22" s="102">
        <f t="shared" si="1"/>
        <v>40179</v>
      </c>
      <c r="M22" s="71"/>
      <c r="N22" s="71"/>
    </row>
    <row r="23" spans="1:19" s="10" customFormat="1" ht="49.5" customHeight="1" thickBot="1" thickTop="1">
      <c r="A23" s="62"/>
      <c r="B23" s="54"/>
      <c r="C23" s="62"/>
      <c r="D23" s="102"/>
      <c r="E23" s="16">
        <f>IF((F19+7)&lt;F18,"",(F19+7))</f>
        <v>40181</v>
      </c>
      <c r="F23" s="17">
        <f>IF((F19+8)&lt;F18,"",(F19+8))</f>
        <v>40182</v>
      </c>
      <c r="G23" s="17">
        <f>IF((F19+9)&lt;F18,"",(F19+9))</f>
        <v>40183</v>
      </c>
      <c r="H23" s="17">
        <f>IF((F19+10)&lt;F18,"",(F19+10))</f>
        <v>40184</v>
      </c>
      <c r="I23" s="17">
        <f>IF((F19+11)&lt;F18,"",(F19+11))</f>
        <v>40185</v>
      </c>
      <c r="J23" s="17">
        <f>IF((F19+12)&lt;F18,"",(F19+12))</f>
        <v>40186</v>
      </c>
      <c r="K23" s="18">
        <f>IF((F19+13)&lt;F18,"",(F19+13))</f>
        <v>40187</v>
      </c>
      <c r="L23" s="102"/>
      <c r="M23" s="63"/>
      <c r="N23" s="63"/>
      <c r="O23" s="12"/>
      <c r="P23" s="12"/>
      <c r="Q23" s="12"/>
      <c r="R23" s="12"/>
      <c r="S23" s="12"/>
    </row>
    <row r="24" spans="1:14" s="10" customFormat="1" ht="99.75" customHeight="1" thickBot="1" thickTop="1">
      <c r="A24" s="61"/>
      <c r="B24" s="54"/>
      <c r="C24" s="61"/>
      <c r="D24" s="102">
        <f t="shared" si="0"/>
        <v>40179</v>
      </c>
      <c r="E24" s="22"/>
      <c r="F24" s="23"/>
      <c r="G24" s="23"/>
      <c r="H24" s="23"/>
      <c r="I24" s="23"/>
      <c r="J24" s="23"/>
      <c r="K24" s="24"/>
      <c r="L24" s="102">
        <f t="shared" si="1"/>
        <v>40179</v>
      </c>
      <c r="M24" s="71"/>
      <c r="N24" s="71"/>
    </row>
    <row r="25" spans="1:19" s="10" customFormat="1" ht="49.5" customHeight="1" thickBot="1" thickTop="1">
      <c r="A25" s="62"/>
      <c r="B25" s="54"/>
      <c r="C25" s="62"/>
      <c r="D25" s="102"/>
      <c r="E25" s="19">
        <f>F19+14</f>
        <v>40188</v>
      </c>
      <c r="F25" s="20">
        <f>F19+15</f>
        <v>40189</v>
      </c>
      <c r="G25" s="20">
        <f>F19+16</f>
        <v>40190</v>
      </c>
      <c r="H25" s="20">
        <f>F19+17</f>
        <v>40191</v>
      </c>
      <c r="I25" s="20">
        <f>F19+18</f>
        <v>40192</v>
      </c>
      <c r="J25" s="20">
        <f>IF((F19+19)&gt;F32,"",(F19+19))</f>
        <v>40193</v>
      </c>
      <c r="K25" s="21">
        <f>IF((F19+20)&gt;F32,"",(F19+20))</f>
        <v>40194</v>
      </c>
      <c r="L25" s="102"/>
      <c r="M25" s="63"/>
      <c r="N25" s="63"/>
      <c r="O25" s="12"/>
      <c r="P25" s="12"/>
      <c r="Q25" s="12"/>
      <c r="R25" s="12"/>
      <c r="S25" s="12"/>
    </row>
    <row r="26" spans="1:14" s="10" customFormat="1" ht="99.75" customHeight="1" thickBot="1" thickTop="1">
      <c r="A26" s="61"/>
      <c r="B26" s="54"/>
      <c r="C26" s="61"/>
      <c r="D26" s="102">
        <f t="shared" si="0"/>
        <v>40179</v>
      </c>
      <c r="E26" s="22"/>
      <c r="F26" s="23"/>
      <c r="G26" s="23"/>
      <c r="H26" s="23"/>
      <c r="I26" s="23"/>
      <c r="J26" s="23"/>
      <c r="K26" s="24"/>
      <c r="L26" s="102">
        <f t="shared" si="1"/>
        <v>40179</v>
      </c>
      <c r="M26" s="71"/>
      <c r="N26" s="71"/>
    </row>
    <row r="27" spans="1:19" s="10" customFormat="1" ht="49.5" customHeight="1" thickBot="1" thickTop="1">
      <c r="A27" s="62"/>
      <c r="B27" s="54"/>
      <c r="C27" s="62"/>
      <c r="D27" s="102"/>
      <c r="E27" s="19">
        <f>IF((F19+21)&gt;F32,"",(F19+21))</f>
        <v>40195</v>
      </c>
      <c r="F27" s="20">
        <f>IF((F19+22)&gt;F32,"",(F19+22))</f>
        <v>40196</v>
      </c>
      <c r="G27" s="20">
        <f>IF((F19+23)&gt;F32,"",(F19+23))</f>
        <v>40197</v>
      </c>
      <c r="H27" s="20">
        <f>IF((F19+24)&gt;F32,"",(F19+24))</f>
        <v>40198</v>
      </c>
      <c r="I27" s="20">
        <f>IF((F19+25)&gt;F32,"",(F19+25))</f>
        <v>40199</v>
      </c>
      <c r="J27" s="20">
        <f>IF((F19+26)&gt;F32,"",(F19+26))</f>
        <v>40200</v>
      </c>
      <c r="K27" s="21">
        <f>IF((F19+27)&gt;F32,"",(F19+27))</f>
        <v>40201</v>
      </c>
      <c r="L27" s="102"/>
      <c r="M27" s="63"/>
      <c r="N27" s="63"/>
      <c r="O27" s="12"/>
      <c r="P27" s="12"/>
      <c r="Q27" s="12"/>
      <c r="R27" s="12"/>
      <c r="S27" s="12"/>
    </row>
    <row r="28" spans="1:14" s="10" customFormat="1" ht="99.75" customHeight="1" thickBot="1" thickTop="1">
      <c r="A28" s="61"/>
      <c r="B28" s="54"/>
      <c r="C28" s="61"/>
      <c r="D28" s="102">
        <f t="shared" si="0"/>
        <v>40179</v>
      </c>
      <c r="E28" s="22"/>
      <c r="F28" s="23"/>
      <c r="G28" s="23"/>
      <c r="H28" s="23"/>
      <c r="I28" s="23"/>
      <c r="J28" s="23"/>
      <c r="K28" s="24"/>
      <c r="L28" s="102">
        <f t="shared" si="1"/>
        <v>40179</v>
      </c>
      <c r="M28" s="71"/>
      <c r="N28" s="71"/>
    </row>
    <row r="29" spans="1:19" s="10" customFormat="1" ht="49.5" customHeight="1" thickBot="1" thickTop="1">
      <c r="A29" s="62"/>
      <c r="B29" s="54"/>
      <c r="C29" s="62"/>
      <c r="D29" s="102"/>
      <c r="E29" s="14">
        <f>IF((F19+28)&gt;F32,"",(F19+28))</f>
        <v>40202</v>
      </c>
      <c r="F29" s="6">
        <f>IF((F19+29)&gt;F32,"",(F19+29))</f>
        <v>40203</v>
      </c>
      <c r="G29" s="6">
        <f>IF((F19+30)&gt;F32,"",(F19+30))</f>
        <v>40204</v>
      </c>
      <c r="H29" s="6">
        <f>IF((F19+31)&gt;F32,"",(F19+31))</f>
        <v>40205</v>
      </c>
      <c r="I29" s="6">
        <f>IF((F19+32)&gt;F32,"",(F19+32))</f>
        <v>40206</v>
      </c>
      <c r="J29" s="6">
        <f>IF((F19+33)&gt;F32,"",(F19+33))</f>
        <v>40207</v>
      </c>
      <c r="K29" s="15">
        <f>IF((F19+34)&gt;F32,"",(F19+34))</f>
        <v>40208</v>
      </c>
      <c r="L29" s="102"/>
      <c r="M29" s="63"/>
      <c r="N29" s="63"/>
      <c r="O29" s="12"/>
      <c r="P29" s="12"/>
      <c r="Q29" s="12"/>
      <c r="R29" s="12"/>
      <c r="S29" s="12"/>
    </row>
    <row r="30" spans="1:256" s="10" customFormat="1" ht="99.75" customHeight="1" thickBot="1" thickTop="1">
      <c r="A30" s="61"/>
      <c r="B30" s="54"/>
      <c r="C30" s="61"/>
      <c r="D30" s="102">
        <f t="shared" si="0"/>
        <v>40179</v>
      </c>
      <c r="E30" s="22"/>
      <c r="F30" s="23"/>
      <c r="G30" s="23"/>
      <c r="H30" s="23"/>
      <c r="I30" s="23"/>
      <c r="J30" s="23"/>
      <c r="K30" s="24"/>
      <c r="L30" s="102">
        <f t="shared" si="1"/>
        <v>40179</v>
      </c>
      <c r="M30" s="71"/>
      <c r="N30" s="71"/>
      <c r="IV30" s="10">
        <v>1</v>
      </c>
    </row>
    <row r="31" spans="1:19" s="10" customFormat="1" ht="49.5" customHeight="1" thickBot="1" thickTop="1">
      <c r="A31" s="62"/>
      <c r="B31" s="54"/>
      <c r="C31" s="62"/>
      <c r="D31" s="102"/>
      <c r="E31" s="14">
        <f>IF((F19+35)&gt;F32,"",(F19+35))</f>
        <v>40209</v>
      </c>
      <c r="F31" s="6">
        <f>IF((F19+36)&gt;F32,"",(F19+36))</f>
      </c>
      <c r="G31" s="6">
        <f>IF((F19+37)&gt;F32,"",(F19+37))</f>
      </c>
      <c r="H31" s="6">
        <f>IF((F19+38)&gt;F32,"",(F19+38))</f>
      </c>
      <c r="I31" s="6">
        <f>IF((F19+39)&gt;F32,"",(F19+39))</f>
      </c>
      <c r="J31" s="6">
        <f>IF((F19+40)&gt;F32,"",(F19+40))</f>
      </c>
      <c r="K31" s="15">
        <f>IF((F19+41)&gt;F32,"",(F19+41))</f>
      </c>
      <c r="L31" s="102"/>
      <c r="M31" s="63"/>
      <c r="N31" s="63"/>
      <c r="O31" s="12"/>
      <c r="P31" s="12"/>
      <c r="Q31" s="12"/>
      <c r="R31" s="12"/>
      <c r="S31" s="12"/>
    </row>
    <row r="32" spans="1:19" s="10" customFormat="1" ht="33" customHeight="1" hidden="1" thickBot="1" thickTop="1">
      <c r="A32" s="61"/>
      <c r="B32" s="54"/>
      <c r="C32" s="63"/>
      <c r="D32" s="64"/>
      <c r="E32" s="28"/>
      <c r="F32" s="117">
        <f>DATE(YEAR(F18),MONTH(F18)+1,0)</f>
        <v>40209</v>
      </c>
      <c r="G32" s="118"/>
      <c r="H32" s="118"/>
      <c r="I32" s="118"/>
      <c r="J32" s="118"/>
      <c r="K32" s="29"/>
      <c r="L32" s="72"/>
      <c r="M32" s="58"/>
      <c r="N32" s="58"/>
      <c r="O32" s="11"/>
      <c r="P32" s="11"/>
      <c r="Q32" s="11"/>
      <c r="R32" s="11"/>
      <c r="S32" s="11"/>
    </row>
    <row r="33" spans="1:14" s="10" customFormat="1" ht="33" customHeight="1" hidden="1" thickBot="1" thickTop="1">
      <c r="A33" s="54"/>
      <c r="B33" s="54"/>
      <c r="C33" s="54"/>
      <c r="D33" s="65"/>
      <c r="E33" s="30"/>
      <c r="F33" s="31"/>
      <c r="G33" s="113">
        <f>F32+1</f>
        <v>40210</v>
      </c>
      <c r="H33" s="114"/>
      <c r="I33" s="114"/>
      <c r="J33" s="31"/>
      <c r="K33" s="31"/>
      <c r="L33" s="73"/>
      <c r="M33" s="71"/>
      <c r="N33" s="71"/>
    </row>
    <row r="34" spans="1:19" s="10" customFormat="1" ht="33" customHeight="1" hidden="1" thickTop="1">
      <c r="A34" s="54"/>
      <c r="B34" s="54"/>
      <c r="C34" s="54"/>
      <c r="D34" s="65"/>
      <c r="E34" s="32"/>
      <c r="F34" s="115">
        <f>((ROUNDDOWN((F35/7),0)))*(7)+1</f>
        <v>40209</v>
      </c>
      <c r="G34" s="115"/>
      <c r="H34" s="115"/>
      <c r="I34" s="115"/>
      <c r="J34" s="115"/>
      <c r="K34" s="33"/>
      <c r="L34" s="74"/>
      <c r="M34" s="58"/>
      <c r="N34" s="58"/>
      <c r="O34" s="11"/>
      <c r="P34" s="11"/>
      <c r="Q34" s="11"/>
      <c r="R34" s="11"/>
      <c r="S34" s="11"/>
    </row>
    <row r="35" spans="1:19" s="10" customFormat="1" ht="33" customHeight="1" thickBot="1" thickTop="1">
      <c r="A35" s="54"/>
      <c r="B35" s="54"/>
      <c r="C35" s="54"/>
      <c r="D35" s="59"/>
      <c r="E35" s="78"/>
      <c r="F35" s="111">
        <f>DATE(YEAR(G33),MONTH(G33)+0,0)+1</f>
        <v>40210</v>
      </c>
      <c r="G35" s="111"/>
      <c r="H35" s="111"/>
      <c r="I35" s="111"/>
      <c r="J35" s="111"/>
      <c r="K35" s="79"/>
      <c r="L35" s="75"/>
      <c r="M35" s="57"/>
      <c r="N35" s="57"/>
      <c r="O35" s="5"/>
      <c r="P35" s="5"/>
      <c r="Q35" s="5"/>
      <c r="R35" s="5"/>
      <c r="S35" s="5"/>
    </row>
    <row r="36" spans="1:19" s="10" customFormat="1" ht="46.5" customHeight="1" hidden="1" thickBot="1">
      <c r="A36" s="54"/>
      <c r="B36" s="54"/>
      <c r="C36" s="54"/>
      <c r="D36" s="66"/>
      <c r="E36" s="34"/>
      <c r="F36" s="110">
        <f>(ROUNDDOWN((F35/7),0))*7+1</f>
        <v>40209</v>
      </c>
      <c r="G36" s="110"/>
      <c r="H36" s="110"/>
      <c r="I36" s="110"/>
      <c r="J36" s="110"/>
      <c r="K36" s="34"/>
      <c r="L36" s="74"/>
      <c r="M36" s="58"/>
      <c r="N36" s="58"/>
      <c r="O36" s="11"/>
      <c r="P36" s="11"/>
      <c r="Q36" s="11"/>
      <c r="R36" s="11"/>
      <c r="S36" s="11"/>
    </row>
    <row r="37" spans="1:19" s="10" customFormat="1" ht="99.75" customHeight="1" thickBot="1" thickTop="1">
      <c r="A37" s="54"/>
      <c r="B37" s="54"/>
      <c r="C37" s="54"/>
      <c r="D37" s="102">
        <f aca="true" t="shared" si="2" ref="D37:D47">$F$35</f>
        <v>40210</v>
      </c>
      <c r="E37" s="22"/>
      <c r="F37" s="23"/>
      <c r="G37" s="23"/>
      <c r="H37" s="23"/>
      <c r="I37" s="23"/>
      <c r="J37" s="23"/>
      <c r="K37" s="24"/>
      <c r="L37" s="102">
        <f aca="true" t="shared" si="3" ref="L37:L47">$F$35</f>
        <v>40210</v>
      </c>
      <c r="M37" s="70"/>
      <c r="N37" s="70"/>
      <c r="O37" s="13"/>
      <c r="P37" s="13"/>
      <c r="Q37" s="13"/>
      <c r="R37" s="13"/>
      <c r="S37" s="13"/>
    </row>
    <row r="38" spans="1:19" s="10" customFormat="1" ht="49.5" customHeight="1" thickBot="1" thickTop="1">
      <c r="A38" s="54"/>
      <c r="B38" s="54"/>
      <c r="C38" s="54"/>
      <c r="D38" s="121"/>
      <c r="E38" s="35">
        <f>IF((F36)&lt;F35,"",(F36))</f>
      </c>
      <c r="F38" s="36">
        <f>IF((F36+1)&lt;F35,"",(F36+1))</f>
        <v>40210</v>
      </c>
      <c r="G38" s="36">
        <f>IF((F36+2)&lt;F35,"",(F36+2))</f>
        <v>40211</v>
      </c>
      <c r="H38" s="36">
        <f>IF((F36+3)&lt;F35,"",(F36+3))</f>
        <v>40212</v>
      </c>
      <c r="I38" s="36">
        <f>IF((F36+4)&lt;F35,"",(F36+4))</f>
        <v>40213</v>
      </c>
      <c r="J38" s="36">
        <f>IF((F36+5)&lt;F35,"",(F36+5))</f>
        <v>40214</v>
      </c>
      <c r="K38" s="37">
        <f>IF((F36+6)&lt;F35,"",(F36+6))</f>
        <v>40215</v>
      </c>
      <c r="L38" s="121"/>
      <c r="M38" s="63"/>
      <c r="N38" s="63"/>
      <c r="O38" s="12"/>
      <c r="P38" s="12"/>
      <c r="Q38" s="12"/>
      <c r="R38" s="12"/>
      <c r="S38" s="12"/>
    </row>
    <row r="39" spans="1:14" s="10" customFormat="1" ht="99.75" customHeight="1" thickBot="1" thickTop="1">
      <c r="A39" s="54"/>
      <c r="B39" s="54"/>
      <c r="C39" s="54"/>
      <c r="D39" s="102">
        <f t="shared" si="2"/>
        <v>40210</v>
      </c>
      <c r="E39" s="22"/>
      <c r="F39" s="23"/>
      <c r="G39" s="23"/>
      <c r="H39" s="23"/>
      <c r="I39" s="23"/>
      <c r="J39" s="23"/>
      <c r="K39" s="24"/>
      <c r="L39" s="102">
        <f t="shared" si="3"/>
        <v>40210</v>
      </c>
      <c r="M39" s="71"/>
      <c r="N39" s="71"/>
    </row>
    <row r="40" spans="1:19" s="10" customFormat="1" ht="49.5" customHeight="1" thickBot="1" thickTop="1">
      <c r="A40" s="54"/>
      <c r="B40" s="54"/>
      <c r="C40" s="54"/>
      <c r="D40" s="102"/>
      <c r="E40" s="14">
        <f>IF((F36+7)&lt;F35,"",(F36+7))</f>
        <v>40216</v>
      </c>
      <c r="F40" s="6">
        <f>IF((F36+8)&lt;F35,"",(F36+8))</f>
        <v>40217</v>
      </c>
      <c r="G40" s="6">
        <f>IF((F36+9)&lt;F35,"",(F36+9))</f>
        <v>40218</v>
      </c>
      <c r="H40" s="6">
        <f>IF((F36+10)&lt;F35,"",(F36+10))</f>
        <v>40219</v>
      </c>
      <c r="I40" s="6">
        <f>IF((F36+11)&lt;F35,"",(F36+11))</f>
        <v>40220</v>
      </c>
      <c r="J40" s="6">
        <f>IF((F36+12)&lt;F35,"",(F36+12))</f>
        <v>40221</v>
      </c>
      <c r="K40" s="15">
        <f>IF((F36+13)&lt;F35,"",(F36+13))</f>
        <v>40222</v>
      </c>
      <c r="L40" s="102"/>
      <c r="M40" s="63"/>
      <c r="N40" s="63"/>
      <c r="O40" s="12"/>
      <c r="P40" s="12"/>
      <c r="Q40" s="12"/>
      <c r="R40" s="12"/>
      <c r="S40" s="12"/>
    </row>
    <row r="41" spans="1:14" s="10" customFormat="1" ht="99.75" customHeight="1" thickBot="1" thickTop="1">
      <c r="A41" s="54"/>
      <c r="B41" s="54"/>
      <c r="C41" s="54"/>
      <c r="D41" s="102">
        <f t="shared" si="2"/>
        <v>40210</v>
      </c>
      <c r="E41" s="22"/>
      <c r="F41" s="23"/>
      <c r="G41" s="23"/>
      <c r="H41" s="23"/>
      <c r="I41" s="23"/>
      <c r="J41" s="23"/>
      <c r="K41" s="24"/>
      <c r="L41" s="102">
        <f t="shared" si="3"/>
        <v>40210</v>
      </c>
      <c r="M41" s="71"/>
      <c r="N41" s="71"/>
    </row>
    <row r="42" spans="1:19" s="10" customFormat="1" ht="46.5" customHeight="1" thickBot="1" thickTop="1">
      <c r="A42" s="54"/>
      <c r="B42" s="54"/>
      <c r="C42" s="54"/>
      <c r="D42" s="121"/>
      <c r="E42" s="14">
        <f>F36+14</f>
        <v>40223</v>
      </c>
      <c r="F42" s="6">
        <f>F36+15</f>
        <v>40224</v>
      </c>
      <c r="G42" s="6">
        <f>F36+16</f>
        <v>40225</v>
      </c>
      <c r="H42" s="6">
        <f>F36+17</f>
        <v>40226</v>
      </c>
      <c r="I42" s="6">
        <f>F36+18</f>
        <v>40227</v>
      </c>
      <c r="J42" s="6">
        <f>IF((F36+19)&gt;F49,"",(F36+19))</f>
        <v>40228</v>
      </c>
      <c r="K42" s="15">
        <f>IF((F36+20)&gt;F49,"",(F36+20))</f>
        <v>40229</v>
      </c>
      <c r="L42" s="121"/>
      <c r="M42" s="63"/>
      <c r="N42" s="63"/>
      <c r="O42" s="12"/>
      <c r="P42" s="12"/>
      <c r="Q42" s="12"/>
      <c r="R42" s="12"/>
      <c r="S42" s="12"/>
    </row>
    <row r="43" spans="1:14" s="10" customFormat="1" ht="99.75" customHeight="1" thickBot="1" thickTop="1">
      <c r="A43" s="54"/>
      <c r="B43" s="54"/>
      <c r="C43" s="54"/>
      <c r="D43" s="102">
        <f t="shared" si="2"/>
        <v>40210</v>
      </c>
      <c r="E43" s="22"/>
      <c r="F43" s="23"/>
      <c r="G43" s="23"/>
      <c r="H43" s="23"/>
      <c r="I43" s="23"/>
      <c r="J43" s="23"/>
      <c r="K43" s="24"/>
      <c r="L43" s="102">
        <f t="shared" si="3"/>
        <v>40210</v>
      </c>
      <c r="M43" s="71"/>
      <c r="N43" s="71"/>
    </row>
    <row r="44" spans="1:19" s="10" customFormat="1" ht="49.5" customHeight="1" thickBot="1" thickTop="1">
      <c r="A44" s="54"/>
      <c r="B44" s="54"/>
      <c r="C44" s="54"/>
      <c r="D44" s="121"/>
      <c r="E44" s="14">
        <f>IF((F36+21)&gt;F49,"",(F36+21))</f>
        <v>40230</v>
      </c>
      <c r="F44" s="6">
        <f>IF((F36+22)&gt;F49,"",(F36+22))</f>
        <v>40231</v>
      </c>
      <c r="G44" s="6">
        <f>IF((F36+23)&gt;F49,"",(F36+23))</f>
        <v>40232</v>
      </c>
      <c r="H44" s="6">
        <f>IF((F36+24)&gt;F49,"",(F36+24))</f>
        <v>40233</v>
      </c>
      <c r="I44" s="6">
        <f>IF((F36+25)&gt;F49,"",(F36+25))</f>
        <v>40234</v>
      </c>
      <c r="J44" s="6">
        <f>IF((F36+26)&gt;F49,"",(F36+26))</f>
        <v>40235</v>
      </c>
      <c r="K44" s="15">
        <f>IF((F36+27)&gt;F49,"",(F36+27))</f>
        <v>40236</v>
      </c>
      <c r="L44" s="121"/>
      <c r="M44" s="63"/>
      <c r="N44" s="63"/>
      <c r="O44" s="12"/>
      <c r="P44" s="12"/>
      <c r="Q44" s="12"/>
      <c r="R44" s="12"/>
      <c r="S44" s="12"/>
    </row>
    <row r="45" spans="1:14" s="10" customFormat="1" ht="99.75" customHeight="1" thickBot="1" thickTop="1">
      <c r="A45" s="54"/>
      <c r="B45" s="54"/>
      <c r="C45" s="54"/>
      <c r="D45" s="102">
        <f t="shared" si="2"/>
        <v>40210</v>
      </c>
      <c r="E45" s="22"/>
      <c r="F45" s="23"/>
      <c r="G45" s="23"/>
      <c r="H45" s="23"/>
      <c r="I45" s="23"/>
      <c r="J45" s="23"/>
      <c r="K45" s="24"/>
      <c r="L45" s="102">
        <f t="shared" si="3"/>
        <v>40210</v>
      </c>
      <c r="M45" s="71"/>
      <c r="N45" s="71"/>
    </row>
    <row r="46" spans="1:19" s="10" customFormat="1" ht="46.5" customHeight="1" thickBot="1" thickTop="1">
      <c r="A46" s="54"/>
      <c r="B46" s="54"/>
      <c r="C46" s="54"/>
      <c r="D46" s="121"/>
      <c r="E46" s="14">
        <f>IF((F36+28)&gt;F49,"",(F36+28))</f>
        <v>40237</v>
      </c>
      <c r="F46" s="6">
        <f>IF((F36+29)&gt;F49,"",(F36+29))</f>
      </c>
      <c r="G46" s="6">
        <f>IF((F36+30)&gt;F49,"",(F36+30))</f>
      </c>
      <c r="H46" s="6">
        <f>IF((F36+31)&gt;F49,"",(F36+31))</f>
      </c>
      <c r="I46" s="6">
        <f>IF((F36+32)&gt;F49,"",(F36+32))</f>
      </c>
      <c r="J46" s="6">
        <f>IF((F36+33)&gt;F49,"",(F36+33))</f>
      </c>
      <c r="K46" s="15">
        <f>IF((F36+34)&gt;F49,"",(F36+34))</f>
      </c>
      <c r="L46" s="121"/>
      <c r="M46" s="63"/>
      <c r="N46" s="63"/>
      <c r="O46" s="12"/>
      <c r="P46" s="12"/>
      <c r="Q46" s="12"/>
      <c r="R46" s="12"/>
      <c r="S46" s="12"/>
    </row>
    <row r="47" spans="1:14" s="10" customFormat="1" ht="99.75" customHeight="1" thickBot="1" thickTop="1">
      <c r="A47" s="54"/>
      <c r="B47" s="54"/>
      <c r="C47" s="54"/>
      <c r="D47" s="102">
        <f t="shared" si="2"/>
        <v>40210</v>
      </c>
      <c r="E47" s="22"/>
      <c r="F47" s="23"/>
      <c r="G47" s="23"/>
      <c r="H47" s="23"/>
      <c r="I47" s="23"/>
      <c r="J47" s="23"/>
      <c r="K47" s="24"/>
      <c r="L47" s="102">
        <f t="shared" si="3"/>
        <v>40210</v>
      </c>
      <c r="M47" s="71"/>
      <c r="N47" s="71"/>
    </row>
    <row r="48" spans="1:19" s="10" customFormat="1" ht="49.5" customHeight="1" thickBot="1" thickTop="1">
      <c r="A48" s="54"/>
      <c r="B48" s="54"/>
      <c r="C48" s="54"/>
      <c r="D48" s="121"/>
      <c r="E48" s="14">
        <f>IF((F36+35)&gt;F49,"",(F36+35))</f>
      </c>
      <c r="F48" s="6">
        <f>IF((F36+36)&gt;F49,"",(F36+36))</f>
      </c>
      <c r="G48" s="6">
        <f>IF((F36+37)&gt;F49,"",(F36+37))</f>
      </c>
      <c r="H48" s="6">
        <f>IF((F36+38)&gt;F49,"",(F36+38))</f>
      </c>
      <c r="I48" s="6">
        <f>IF((F36+39)&gt;F49,"",(F36+39))</f>
      </c>
      <c r="J48" s="6">
        <f>IF((F36+40)&gt;F49,"",(F36+40))</f>
      </c>
      <c r="K48" s="15">
        <f>IF((F36+41)&gt;F49,"",(F36+41))</f>
      </c>
      <c r="L48" s="121"/>
      <c r="M48" s="63"/>
      <c r="N48" s="63"/>
      <c r="O48" s="12"/>
      <c r="P48" s="12"/>
      <c r="Q48" s="12"/>
      <c r="R48" s="12"/>
      <c r="S48" s="12"/>
    </row>
    <row r="49" spans="1:19" s="10" customFormat="1" ht="49.5" customHeight="1" hidden="1" thickBot="1" thickTop="1">
      <c r="A49" s="54"/>
      <c r="B49" s="54"/>
      <c r="C49" s="54"/>
      <c r="D49" s="65"/>
      <c r="E49" s="28"/>
      <c r="F49" s="117">
        <f>DATE(YEAR(F35),MONTH(F35)+1,0)</f>
        <v>40237</v>
      </c>
      <c r="G49" s="118"/>
      <c r="H49" s="118"/>
      <c r="I49" s="118"/>
      <c r="J49" s="118"/>
      <c r="K49" s="29"/>
      <c r="L49" s="74"/>
      <c r="M49" s="58"/>
      <c r="N49" s="58"/>
      <c r="O49" s="11"/>
      <c r="P49" s="11"/>
      <c r="Q49" s="11"/>
      <c r="R49" s="11"/>
      <c r="S49" s="11"/>
    </row>
    <row r="50" spans="1:14" s="10" customFormat="1" ht="72.75" customHeight="1" hidden="1" thickBot="1" thickTop="1">
      <c r="A50" s="54"/>
      <c r="B50" s="54"/>
      <c r="C50" s="54"/>
      <c r="D50" s="65"/>
      <c r="E50" s="30"/>
      <c r="F50" s="31"/>
      <c r="G50" s="113">
        <f>F49+1</f>
        <v>40238</v>
      </c>
      <c r="H50" s="114"/>
      <c r="I50" s="114"/>
      <c r="J50" s="31"/>
      <c r="K50" s="31"/>
      <c r="L50" s="73"/>
      <c r="M50" s="71"/>
      <c r="N50" s="71"/>
    </row>
    <row r="51" spans="1:19" s="10" customFormat="1" ht="3.75" customHeight="1" hidden="1" thickTop="1">
      <c r="A51" s="54"/>
      <c r="B51" s="54"/>
      <c r="C51" s="54"/>
      <c r="D51" s="59"/>
      <c r="E51" s="32"/>
      <c r="F51" s="115">
        <f>((ROUNDDOWN((F52/7),0)))*(7)+1</f>
        <v>40237</v>
      </c>
      <c r="G51" s="115"/>
      <c r="H51" s="115"/>
      <c r="I51" s="115"/>
      <c r="J51" s="115"/>
      <c r="K51" s="33"/>
      <c r="L51" s="74"/>
      <c r="M51" s="58"/>
      <c r="N51" s="58"/>
      <c r="O51" s="11"/>
      <c r="P51" s="11"/>
      <c r="Q51" s="11"/>
      <c r="R51" s="11"/>
      <c r="S51" s="11"/>
    </row>
    <row r="52" spans="1:19" s="10" customFormat="1" ht="33" customHeight="1" thickBot="1" thickTop="1">
      <c r="A52" s="54"/>
      <c r="B52" s="54"/>
      <c r="C52" s="54"/>
      <c r="D52" s="66"/>
      <c r="E52" s="78"/>
      <c r="F52" s="111">
        <f>DATE(YEAR(G50),MONTH(G50)+0,0)+1</f>
        <v>40238</v>
      </c>
      <c r="G52" s="111"/>
      <c r="H52" s="111"/>
      <c r="I52" s="111"/>
      <c r="J52" s="111"/>
      <c r="K52" s="79"/>
      <c r="L52" s="75"/>
      <c r="M52" s="57"/>
      <c r="N52" s="57"/>
      <c r="O52" s="5"/>
      <c r="P52" s="5"/>
      <c r="Q52" s="5"/>
      <c r="R52" s="5"/>
      <c r="S52" s="5"/>
    </row>
    <row r="53" spans="1:19" s="10" customFormat="1" ht="64.5" customHeight="1" hidden="1" thickBot="1">
      <c r="A53" s="54"/>
      <c r="B53" s="54"/>
      <c r="C53" s="54"/>
      <c r="D53" s="67"/>
      <c r="E53" s="34"/>
      <c r="F53" s="110">
        <f>(ROUNDDOWN((F52/7),0))*7+1</f>
        <v>40237</v>
      </c>
      <c r="G53" s="110"/>
      <c r="H53" s="110"/>
      <c r="I53" s="110"/>
      <c r="J53" s="110"/>
      <c r="K53" s="34"/>
      <c r="L53" s="74"/>
      <c r="M53" s="58"/>
      <c r="N53" s="58"/>
      <c r="O53" s="11"/>
      <c r="P53" s="11"/>
      <c r="Q53" s="11"/>
      <c r="R53" s="11"/>
      <c r="S53" s="11"/>
    </row>
    <row r="54" spans="1:19" s="10" customFormat="1" ht="99.75" customHeight="1" thickBot="1" thickTop="1">
      <c r="A54" s="54"/>
      <c r="B54" s="54"/>
      <c r="C54" s="54"/>
      <c r="D54" s="102">
        <f aca="true" t="shared" si="4" ref="D54:D64">$F$52</f>
        <v>40238</v>
      </c>
      <c r="E54" s="22"/>
      <c r="F54" s="23"/>
      <c r="G54" s="23"/>
      <c r="H54" s="23"/>
      <c r="I54" s="23"/>
      <c r="J54" s="23"/>
      <c r="K54" s="24"/>
      <c r="L54" s="102">
        <f aca="true" t="shared" si="5" ref="L54:L64">$F$52</f>
        <v>40238</v>
      </c>
      <c r="M54" s="70"/>
      <c r="N54" s="70"/>
      <c r="O54" s="13"/>
      <c r="P54" s="13"/>
      <c r="Q54" s="13"/>
      <c r="R54" s="13"/>
      <c r="S54" s="13"/>
    </row>
    <row r="55" spans="1:19" s="10" customFormat="1" ht="49.5" customHeight="1" thickBot="1" thickTop="1">
      <c r="A55" s="54"/>
      <c r="B55" s="54"/>
      <c r="C55" s="54"/>
      <c r="D55" s="121"/>
      <c r="E55" s="35">
        <f>IF((F53)&lt;F52,"",(F53))</f>
      </c>
      <c r="F55" s="36">
        <f>IF((F53+1)&lt;F52,"",(F53+1))</f>
        <v>40238</v>
      </c>
      <c r="G55" s="36">
        <f>IF((F53+2)&lt;F52,"",(F53+2))</f>
        <v>40239</v>
      </c>
      <c r="H55" s="36">
        <f>IF((F53+3)&lt;F52,"",(F53+3))</f>
        <v>40240</v>
      </c>
      <c r="I55" s="36">
        <f>IF((F53+4)&lt;F52,"",(F53+4))</f>
        <v>40241</v>
      </c>
      <c r="J55" s="36">
        <f>IF((F53+5)&lt;F52,"",(F53+5))</f>
        <v>40242</v>
      </c>
      <c r="K55" s="37">
        <f>IF((F53+6)&lt;F52,"",(F53+6))</f>
        <v>40243</v>
      </c>
      <c r="L55" s="121"/>
      <c r="M55" s="63"/>
      <c r="N55" s="63"/>
      <c r="O55" s="12"/>
      <c r="P55" s="12"/>
      <c r="Q55" s="12"/>
      <c r="R55" s="12"/>
      <c r="S55" s="12"/>
    </row>
    <row r="56" spans="1:14" s="10" customFormat="1" ht="99.75" customHeight="1" thickBot="1" thickTop="1">
      <c r="A56" s="54"/>
      <c r="B56" s="54"/>
      <c r="C56" s="54"/>
      <c r="D56" s="102">
        <f t="shared" si="4"/>
        <v>40238</v>
      </c>
      <c r="E56" s="22"/>
      <c r="F56" s="23"/>
      <c r="G56" s="23"/>
      <c r="H56" s="23"/>
      <c r="I56" s="23"/>
      <c r="J56" s="23"/>
      <c r="K56" s="24"/>
      <c r="L56" s="102">
        <f t="shared" si="5"/>
        <v>40238</v>
      </c>
      <c r="M56" s="71"/>
      <c r="N56" s="71"/>
    </row>
    <row r="57" spans="1:19" s="10" customFormat="1" ht="49.5" customHeight="1" thickBot="1" thickTop="1">
      <c r="A57" s="54"/>
      <c r="B57" s="54"/>
      <c r="C57" s="54"/>
      <c r="D57" s="102"/>
      <c r="E57" s="14">
        <f>IF((F53+7)&lt;F52,"",(F53+7))</f>
        <v>40244</v>
      </c>
      <c r="F57" s="6">
        <f>IF((F53+8)&lt;F52,"",(F53+8))</f>
        <v>40245</v>
      </c>
      <c r="G57" s="6">
        <f>IF((F53+9)&lt;F52,"",(F53+9))</f>
        <v>40246</v>
      </c>
      <c r="H57" s="6">
        <f>IF((F53+10)&lt;F52,"",(F53+10))</f>
        <v>40247</v>
      </c>
      <c r="I57" s="6">
        <f>IF((F53+11)&lt;F52,"",(F53+11))</f>
        <v>40248</v>
      </c>
      <c r="J57" s="6">
        <f>IF((F53+12)&lt;F52,"",(F53+12))</f>
        <v>40249</v>
      </c>
      <c r="K57" s="15">
        <f>IF((F53+13)&lt;F52,"",(F53+13))</f>
        <v>40250</v>
      </c>
      <c r="L57" s="102"/>
      <c r="M57" s="63"/>
      <c r="N57" s="63"/>
      <c r="O57" s="12"/>
      <c r="P57" s="12"/>
      <c r="Q57" s="12"/>
      <c r="R57" s="12"/>
      <c r="S57" s="12"/>
    </row>
    <row r="58" spans="1:14" s="10" customFormat="1" ht="99.75" customHeight="1" thickBot="1" thickTop="1">
      <c r="A58" s="54"/>
      <c r="B58" s="54"/>
      <c r="C58" s="54"/>
      <c r="D58" s="102">
        <f t="shared" si="4"/>
        <v>40238</v>
      </c>
      <c r="E58" s="22"/>
      <c r="F58" s="23"/>
      <c r="G58" s="23"/>
      <c r="H58" s="23"/>
      <c r="I58" s="23"/>
      <c r="J58" s="23"/>
      <c r="K58" s="24"/>
      <c r="L58" s="102">
        <f t="shared" si="5"/>
        <v>40238</v>
      </c>
      <c r="M58" s="71"/>
      <c r="N58" s="71"/>
    </row>
    <row r="59" spans="1:19" s="10" customFormat="1" ht="49.5" customHeight="1" thickBot="1" thickTop="1">
      <c r="A59" s="54"/>
      <c r="B59" s="54"/>
      <c r="C59" s="54"/>
      <c r="D59" s="121"/>
      <c r="E59" s="14">
        <f>F53+14</f>
        <v>40251</v>
      </c>
      <c r="F59" s="6">
        <f>F53+15</f>
        <v>40252</v>
      </c>
      <c r="G59" s="6">
        <f>F53+16</f>
        <v>40253</v>
      </c>
      <c r="H59" s="6">
        <f>F53+17</f>
        <v>40254</v>
      </c>
      <c r="I59" s="6">
        <f>F53+18</f>
        <v>40255</v>
      </c>
      <c r="J59" s="6">
        <f>IF((F53+19)&gt;F66,"",(F53+19))</f>
        <v>40256</v>
      </c>
      <c r="K59" s="15">
        <f>IF((F53+20)&gt;F66,"",(F53+20))</f>
        <v>40257</v>
      </c>
      <c r="L59" s="121"/>
      <c r="M59" s="63"/>
      <c r="N59" s="63"/>
      <c r="O59" s="12"/>
      <c r="P59" s="12"/>
      <c r="Q59" s="12"/>
      <c r="R59" s="12"/>
      <c r="S59" s="12"/>
    </row>
    <row r="60" spans="1:14" s="10" customFormat="1" ht="99.75" customHeight="1" thickBot="1" thickTop="1">
      <c r="A60" s="54"/>
      <c r="B60" s="54"/>
      <c r="C60" s="54"/>
      <c r="D60" s="102">
        <f t="shared" si="4"/>
        <v>40238</v>
      </c>
      <c r="E60" s="22"/>
      <c r="F60" s="23"/>
      <c r="G60" s="23"/>
      <c r="H60" s="23"/>
      <c r="I60" s="23"/>
      <c r="J60" s="23"/>
      <c r="K60" s="24"/>
      <c r="L60" s="102">
        <f t="shared" si="5"/>
        <v>40238</v>
      </c>
      <c r="M60" s="71"/>
      <c r="N60" s="71"/>
    </row>
    <row r="61" spans="1:19" s="10" customFormat="1" ht="49.5" customHeight="1" thickBot="1" thickTop="1">
      <c r="A61" s="54"/>
      <c r="B61" s="54"/>
      <c r="C61" s="54"/>
      <c r="D61" s="121"/>
      <c r="E61" s="14">
        <f>IF((F53+21)&gt;F66,"",(F53+21))</f>
        <v>40258</v>
      </c>
      <c r="F61" s="6">
        <f>IF((F53+22)&gt;F66,"",(F53+22))</f>
        <v>40259</v>
      </c>
      <c r="G61" s="6">
        <f>IF((F53+23)&gt;F66,"",(F53+23))</f>
        <v>40260</v>
      </c>
      <c r="H61" s="6">
        <f>IF((F53+24)&gt;F66,"",(F53+24))</f>
        <v>40261</v>
      </c>
      <c r="I61" s="6">
        <f>IF((F53+25)&gt;F66,"",(F53+25))</f>
        <v>40262</v>
      </c>
      <c r="J61" s="6">
        <f>IF((F53+26)&gt;F66,"",(F53+26))</f>
        <v>40263</v>
      </c>
      <c r="K61" s="15">
        <f>IF((F53+27)&gt;F66,"",(F53+27))</f>
        <v>40264</v>
      </c>
      <c r="L61" s="121"/>
      <c r="M61" s="63"/>
      <c r="N61" s="63"/>
      <c r="O61" s="12"/>
      <c r="P61" s="12"/>
      <c r="Q61" s="12"/>
      <c r="R61" s="12"/>
      <c r="S61" s="12"/>
    </row>
    <row r="62" spans="1:14" s="10" customFormat="1" ht="99.75" customHeight="1" thickBot="1" thickTop="1">
      <c r="A62" s="54"/>
      <c r="B62" s="54"/>
      <c r="C62" s="54"/>
      <c r="D62" s="102">
        <f t="shared" si="4"/>
        <v>40238</v>
      </c>
      <c r="E62" s="22"/>
      <c r="F62" s="23"/>
      <c r="G62" s="23"/>
      <c r="H62" s="23"/>
      <c r="I62" s="23"/>
      <c r="J62" s="23"/>
      <c r="K62" s="24"/>
      <c r="L62" s="102">
        <f t="shared" si="5"/>
        <v>40238</v>
      </c>
      <c r="M62" s="71"/>
      <c r="N62" s="71"/>
    </row>
    <row r="63" spans="1:19" s="10" customFormat="1" ht="49.5" customHeight="1" thickBot="1" thickTop="1">
      <c r="A63" s="54"/>
      <c r="B63" s="54"/>
      <c r="C63" s="54"/>
      <c r="D63" s="121"/>
      <c r="E63" s="14">
        <f>IF((F53+28)&gt;F66,"",(F53+28))</f>
        <v>40265</v>
      </c>
      <c r="F63" s="6">
        <f>IF((F53+29)&gt;F66,"",(F53+29))</f>
        <v>40266</v>
      </c>
      <c r="G63" s="6">
        <f>IF((F53+30)&gt;F66,"",(F53+30))</f>
        <v>40267</v>
      </c>
      <c r="H63" s="6">
        <f>IF((F53+31)&gt;F66,"",(F53+31))</f>
        <v>40268</v>
      </c>
      <c r="I63" s="6">
        <f>IF((F53+32)&gt;F66,"",(F53+32))</f>
      </c>
      <c r="J63" s="6">
        <f>IF((F53+33)&gt;F66,"",(F53+33))</f>
      </c>
      <c r="K63" s="15">
        <f>IF((F53+34)&gt;F66,"",(F53+34))</f>
      </c>
      <c r="L63" s="121"/>
      <c r="M63" s="63"/>
      <c r="N63" s="63"/>
      <c r="O63" s="12"/>
      <c r="P63" s="12"/>
      <c r="Q63" s="12"/>
      <c r="R63" s="12"/>
      <c r="S63" s="12"/>
    </row>
    <row r="64" spans="1:14" s="10" customFormat="1" ht="99.75" customHeight="1" thickBot="1" thickTop="1">
      <c r="A64" s="54"/>
      <c r="B64" s="54"/>
      <c r="C64" s="54"/>
      <c r="D64" s="102">
        <f t="shared" si="4"/>
        <v>40238</v>
      </c>
      <c r="E64" s="22"/>
      <c r="F64" s="23"/>
      <c r="G64" s="23"/>
      <c r="H64" s="23"/>
      <c r="I64" s="23"/>
      <c r="J64" s="23"/>
      <c r="K64" s="24"/>
      <c r="L64" s="102">
        <f t="shared" si="5"/>
        <v>40238</v>
      </c>
      <c r="M64" s="71"/>
      <c r="N64" s="71"/>
    </row>
    <row r="65" spans="1:19" s="10" customFormat="1" ht="49.5" customHeight="1" thickBot="1" thickTop="1">
      <c r="A65" s="54"/>
      <c r="B65" s="54"/>
      <c r="C65" s="54"/>
      <c r="D65" s="121"/>
      <c r="E65" s="14">
        <f>IF((F53+35)&gt;F66,"",(F53+35))</f>
      </c>
      <c r="F65" s="6">
        <f>IF((F53+36)&gt;F66,"",(F53+36))</f>
      </c>
      <c r="G65" s="6">
        <f>IF((F53+37)&gt;F66,"",(F53+37))</f>
      </c>
      <c r="H65" s="6">
        <f>IF((F53+38)&gt;F66,"",(F53+38))</f>
      </c>
      <c r="I65" s="6">
        <f>IF((F53+39)&gt;F66,"",(F53+39))</f>
      </c>
      <c r="J65" s="6">
        <f>IF((F53+40)&gt;F66,"",(F53+40))</f>
      </c>
      <c r="K65" s="15">
        <f>IF((F53+41)&gt;F66,"",(F53+41))</f>
      </c>
      <c r="L65" s="121"/>
      <c r="M65" s="63"/>
      <c r="N65" s="63"/>
      <c r="O65" s="12"/>
      <c r="P65" s="12"/>
      <c r="Q65" s="12"/>
      <c r="R65" s="12"/>
      <c r="S65" s="12"/>
    </row>
    <row r="66" spans="1:19" s="10" customFormat="1" ht="49.5" customHeight="1" hidden="1" thickBot="1" thickTop="1">
      <c r="A66" s="54"/>
      <c r="B66" s="54"/>
      <c r="C66" s="54"/>
      <c r="D66" s="67"/>
      <c r="E66" s="28"/>
      <c r="F66" s="117">
        <f>DATE(YEAR(F52),MONTH(F52)+1,0)</f>
        <v>40268</v>
      </c>
      <c r="G66" s="118"/>
      <c r="H66" s="118"/>
      <c r="I66" s="118"/>
      <c r="J66" s="118"/>
      <c r="K66" s="29"/>
      <c r="L66" s="74"/>
      <c r="M66" s="58"/>
      <c r="N66" s="58"/>
      <c r="O66" s="11"/>
      <c r="P66" s="11"/>
      <c r="Q66" s="11"/>
      <c r="R66" s="11"/>
      <c r="S66" s="11"/>
    </row>
    <row r="67" spans="1:14" s="10" customFormat="1" ht="49.5" customHeight="1" hidden="1" thickBot="1" thickTop="1">
      <c r="A67" s="54"/>
      <c r="B67" s="54"/>
      <c r="C67" s="54"/>
      <c r="D67" s="67"/>
      <c r="E67" s="30"/>
      <c r="F67" s="31"/>
      <c r="G67" s="113">
        <f>F66+1</f>
        <v>40269</v>
      </c>
      <c r="H67" s="114"/>
      <c r="I67" s="114"/>
      <c r="J67" s="31"/>
      <c r="K67" s="31"/>
      <c r="L67" s="73"/>
      <c r="M67" s="71"/>
      <c r="N67" s="71"/>
    </row>
    <row r="68" spans="1:19" s="10" customFormat="1" ht="49.5" customHeight="1" hidden="1" thickTop="1">
      <c r="A68" s="54"/>
      <c r="B68" s="54"/>
      <c r="C68" s="54"/>
      <c r="D68" s="65"/>
      <c r="E68" s="32"/>
      <c r="F68" s="115">
        <f>((ROUNDDOWN((F69/7),0)))*(7)+1</f>
        <v>40265</v>
      </c>
      <c r="G68" s="115"/>
      <c r="H68" s="115"/>
      <c r="I68" s="115"/>
      <c r="J68" s="115"/>
      <c r="K68" s="33"/>
      <c r="L68" s="74"/>
      <c r="M68" s="58"/>
      <c r="N68" s="58"/>
      <c r="O68" s="11"/>
      <c r="P68" s="11"/>
      <c r="Q68" s="11"/>
      <c r="R68" s="11"/>
      <c r="S68" s="11"/>
    </row>
    <row r="69" spans="1:19" s="10" customFormat="1" ht="33" customHeight="1" thickBot="1" thickTop="1">
      <c r="A69" s="54"/>
      <c r="B69" s="54"/>
      <c r="C69" s="54"/>
      <c r="D69" s="65"/>
      <c r="E69" s="78"/>
      <c r="F69" s="111">
        <f>DATE(YEAR(G67),MONTH(G67)+0,0)+1</f>
        <v>40269</v>
      </c>
      <c r="G69" s="111"/>
      <c r="H69" s="111"/>
      <c r="I69" s="111"/>
      <c r="J69" s="111"/>
      <c r="K69" s="79"/>
      <c r="L69" s="75"/>
      <c r="M69" s="57"/>
      <c r="N69" s="57"/>
      <c r="O69" s="5"/>
      <c r="P69" s="5"/>
      <c r="Q69" s="5"/>
      <c r="R69" s="5"/>
      <c r="S69" s="5"/>
    </row>
    <row r="70" spans="1:19" s="10" customFormat="1" ht="49.5" customHeight="1" hidden="1" thickBot="1">
      <c r="A70" s="54"/>
      <c r="B70" s="54"/>
      <c r="C70" s="54"/>
      <c r="D70" s="65"/>
      <c r="E70" s="34"/>
      <c r="F70" s="110">
        <f>(ROUNDDOWN((F69/7),0))*7+1</f>
        <v>40265</v>
      </c>
      <c r="G70" s="110"/>
      <c r="H70" s="110"/>
      <c r="I70" s="110"/>
      <c r="J70" s="110"/>
      <c r="K70" s="34"/>
      <c r="L70" s="74"/>
      <c r="M70" s="58"/>
      <c r="N70" s="58"/>
      <c r="O70" s="11"/>
      <c r="P70" s="11"/>
      <c r="Q70" s="11"/>
      <c r="R70" s="11"/>
      <c r="S70" s="11"/>
    </row>
    <row r="71" spans="1:19" s="10" customFormat="1" ht="99.75" customHeight="1" thickBot="1" thickTop="1">
      <c r="A71" s="54"/>
      <c r="B71" s="54"/>
      <c r="C71" s="54"/>
      <c r="D71" s="102">
        <f aca="true" t="shared" si="6" ref="D71:D83">$F$69</f>
        <v>40269</v>
      </c>
      <c r="E71" s="22"/>
      <c r="F71" s="23"/>
      <c r="G71" s="23"/>
      <c r="H71" s="23"/>
      <c r="I71" s="23"/>
      <c r="J71" s="23"/>
      <c r="K71" s="24"/>
      <c r="L71" s="102">
        <f aca="true" t="shared" si="7" ref="L71:L81">$F$69</f>
        <v>40269</v>
      </c>
      <c r="M71" s="70"/>
      <c r="N71" s="70"/>
      <c r="O71" s="13"/>
      <c r="P71" s="13"/>
      <c r="Q71" s="13"/>
      <c r="R71" s="13"/>
      <c r="S71" s="13"/>
    </row>
    <row r="72" spans="1:19" s="10" customFormat="1" ht="49.5" customHeight="1" thickBot="1" thickTop="1">
      <c r="A72" s="54"/>
      <c r="B72" s="54"/>
      <c r="C72" s="54"/>
      <c r="D72" s="121"/>
      <c r="E72" s="35">
        <f>IF((F70)&lt;F69,"",(F70))</f>
      </c>
      <c r="F72" s="36">
        <f>IF((F70+1)&lt;F69,"",(F70+1))</f>
      </c>
      <c r="G72" s="36">
        <f>IF((F70+2)&lt;F69,"",(F70+2))</f>
      </c>
      <c r="H72" s="36">
        <f>IF((F70+3)&lt;F69,"",(F70+3))</f>
      </c>
      <c r="I72" s="36">
        <f>IF((F70+4)&lt;F69,"",(F70+4))</f>
        <v>40269</v>
      </c>
      <c r="J72" s="36">
        <f>IF((F70+5)&lt;F69,"",(F70+5))</f>
        <v>40270</v>
      </c>
      <c r="K72" s="37">
        <f>IF((F70+6)&lt;F69,"",(F70+6))</f>
        <v>40271</v>
      </c>
      <c r="L72" s="121"/>
      <c r="M72" s="63"/>
      <c r="N72" s="63"/>
      <c r="O72" s="12"/>
      <c r="P72" s="12"/>
      <c r="Q72" s="12"/>
      <c r="R72" s="12"/>
      <c r="S72" s="12"/>
    </row>
    <row r="73" spans="1:14" s="10" customFormat="1" ht="99.75" customHeight="1" thickBot="1" thickTop="1">
      <c r="A73" s="54"/>
      <c r="B73" s="54"/>
      <c r="C73" s="54"/>
      <c r="D73" s="102">
        <f t="shared" si="6"/>
        <v>40269</v>
      </c>
      <c r="E73" s="22"/>
      <c r="F73" s="23"/>
      <c r="G73" s="23"/>
      <c r="H73" s="23"/>
      <c r="I73" s="23"/>
      <c r="J73" s="23"/>
      <c r="K73" s="24"/>
      <c r="L73" s="102">
        <f t="shared" si="7"/>
        <v>40269</v>
      </c>
      <c r="M73" s="71"/>
      <c r="N73" s="71"/>
    </row>
    <row r="74" spans="1:19" s="10" customFormat="1" ht="49.5" customHeight="1" thickBot="1" thickTop="1">
      <c r="A74" s="54"/>
      <c r="B74" s="54"/>
      <c r="C74" s="54"/>
      <c r="D74" s="102"/>
      <c r="E74" s="14">
        <f>IF((F70+7)&lt;F69,"",(F70+7))</f>
        <v>40272</v>
      </c>
      <c r="F74" s="6">
        <f>IF((F70+8)&lt;F69,"",(F70+8))</f>
        <v>40273</v>
      </c>
      <c r="G74" s="6">
        <f>IF((F70+9)&lt;F69,"",(F70+9))</f>
        <v>40274</v>
      </c>
      <c r="H74" s="6">
        <f>IF((F70+10)&lt;F69,"",(F70+10))</f>
        <v>40275</v>
      </c>
      <c r="I74" s="6">
        <f>IF((F70+11)&lt;F69,"",(F70+11))</f>
        <v>40276</v>
      </c>
      <c r="J74" s="6">
        <f>IF((F70+12)&lt;F69,"",(F70+12))</f>
        <v>40277</v>
      </c>
      <c r="K74" s="15">
        <f>IF((F70+13)&lt;F69,"",(F70+13))</f>
        <v>40278</v>
      </c>
      <c r="L74" s="102"/>
      <c r="M74" s="63"/>
      <c r="N74" s="63"/>
      <c r="O74" s="12"/>
      <c r="P74" s="12"/>
      <c r="Q74" s="12"/>
      <c r="R74" s="12"/>
      <c r="S74" s="12"/>
    </row>
    <row r="75" spans="1:14" s="10" customFormat="1" ht="99.75" customHeight="1" thickBot="1" thickTop="1">
      <c r="A75" s="54"/>
      <c r="B75" s="54"/>
      <c r="C75" s="54"/>
      <c r="D75" s="102">
        <f t="shared" si="6"/>
        <v>40269</v>
      </c>
      <c r="E75" s="22"/>
      <c r="F75" s="23"/>
      <c r="G75" s="23"/>
      <c r="H75" s="23"/>
      <c r="I75" s="23"/>
      <c r="J75" s="23"/>
      <c r="K75" s="24"/>
      <c r="L75" s="102">
        <f t="shared" si="7"/>
        <v>40269</v>
      </c>
      <c r="M75" s="71"/>
      <c r="N75" s="71"/>
    </row>
    <row r="76" spans="1:19" s="10" customFormat="1" ht="49.5" customHeight="1" thickBot="1" thickTop="1">
      <c r="A76" s="54"/>
      <c r="B76" s="54"/>
      <c r="C76" s="54"/>
      <c r="D76" s="121"/>
      <c r="E76" s="14">
        <f>F70+14</f>
        <v>40279</v>
      </c>
      <c r="F76" s="6">
        <f>F70+15</f>
        <v>40280</v>
      </c>
      <c r="G76" s="6">
        <f>F70+16</f>
        <v>40281</v>
      </c>
      <c r="H76" s="6">
        <f>F70+17</f>
        <v>40282</v>
      </c>
      <c r="I76" s="6">
        <f>F70+18</f>
        <v>40283</v>
      </c>
      <c r="J76" s="6">
        <f>IF((F70+19)&gt;F83,"",(F70+19))</f>
        <v>40284</v>
      </c>
      <c r="K76" s="15">
        <f>IF((F70+20)&gt;F83,"",(F70+20))</f>
        <v>40285</v>
      </c>
      <c r="L76" s="121"/>
      <c r="M76" s="63"/>
      <c r="N76" s="63"/>
      <c r="O76" s="12"/>
      <c r="P76" s="12"/>
      <c r="Q76" s="12"/>
      <c r="R76" s="12"/>
      <c r="S76" s="12"/>
    </row>
    <row r="77" spans="1:14" s="10" customFormat="1" ht="99.75" customHeight="1" thickBot="1" thickTop="1">
      <c r="A77" s="54"/>
      <c r="B77" s="54"/>
      <c r="C77" s="54"/>
      <c r="D77" s="102">
        <f t="shared" si="6"/>
        <v>40269</v>
      </c>
      <c r="E77" s="22"/>
      <c r="F77" s="23"/>
      <c r="G77" s="23"/>
      <c r="H77" s="23"/>
      <c r="I77" s="23"/>
      <c r="J77" s="23"/>
      <c r="K77" s="24"/>
      <c r="L77" s="102">
        <f t="shared" si="7"/>
        <v>40269</v>
      </c>
      <c r="M77" s="71"/>
      <c r="N77" s="71"/>
    </row>
    <row r="78" spans="1:19" s="10" customFormat="1" ht="49.5" customHeight="1" thickBot="1" thickTop="1">
      <c r="A78" s="54"/>
      <c r="B78" s="54"/>
      <c r="C78" s="54"/>
      <c r="D78" s="121"/>
      <c r="E78" s="14">
        <f>IF((F70+21)&gt;F83,"",(F70+21))</f>
        <v>40286</v>
      </c>
      <c r="F78" s="6">
        <f>IF((F70+22)&gt;F83,"",(F70+22))</f>
        <v>40287</v>
      </c>
      <c r="G78" s="6">
        <f>IF((F70+23)&gt;F83,"",(F70+23))</f>
        <v>40288</v>
      </c>
      <c r="H78" s="6">
        <f>IF((F70+24)&gt;F83,"",(F70+24))</f>
        <v>40289</v>
      </c>
      <c r="I78" s="6">
        <f>IF((F70+25)&gt;F83,"",(F70+25))</f>
        <v>40290</v>
      </c>
      <c r="J78" s="6">
        <f>IF((F70+26)&gt;F83,"",(F70+26))</f>
        <v>40291</v>
      </c>
      <c r="K78" s="15">
        <f>IF((F70+27)&gt;F83,"",(F70+27))</f>
        <v>40292</v>
      </c>
      <c r="L78" s="121"/>
      <c r="M78" s="63"/>
      <c r="N78" s="63"/>
      <c r="O78" s="12"/>
      <c r="P78" s="12"/>
      <c r="Q78" s="12"/>
      <c r="R78" s="12"/>
      <c r="S78" s="12"/>
    </row>
    <row r="79" spans="1:14" s="10" customFormat="1" ht="99.75" customHeight="1" thickBot="1" thickTop="1">
      <c r="A79" s="54"/>
      <c r="B79" s="54"/>
      <c r="C79" s="54"/>
      <c r="D79" s="102">
        <f t="shared" si="6"/>
        <v>40269</v>
      </c>
      <c r="E79" s="22"/>
      <c r="F79" s="23"/>
      <c r="G79" s="23"/>
      <c r="H79" s="23"/>
      <c r="I79" s="23"/>
      <c r="J79" s="23"/>
      <c r="K79" s="24"/>
      <c r="L79" s="102">
        <f t="shared" si="7"/>
        <v>40269</v>
      </c>
      <c r="M79" s="71"/>
      <c r="N79" s="71"/>
    </row>
    <row r="80" spans="1:19" s="10" customFormat="1" ht="49.5" customHeight="1" thickBot="1" thickTop="1">
      <c r="A80" s="54"/>
      <c r="B80" s="54"/>
      <c r="C80" s="54"/>
      <c r="D80" s="121"/>
      <c r="E80" s="14">
        <f>IF((F70+28)&gt;F83,"",(F70+28))</f>
        <v>40293</v>
      </c>
      <c r="F80" s="6">
        <f>IF((F70+29)&gt;F83,"",(F70+29))</f>
        <v>40294</v>
      </c>
      <c r="G80" s="6">
        <f>IF((F70+30)&gt;F83,"",(F70+30))</f>
        <v>40295</v>
      </c>
      <c r="H80" s="6">
        <f>IF((F70+31)&gt;F83,"",(F70+31))</f>
        <v>40296</v>
      </c>
      <c r="I80" s="6">
        <f>IF((F70+32)&gt;F83,"",(F70+32))</f>
        <v>40297</v>
      </c>
      <c r="J80" s="6">
        <f>IF((F70+33)&gt;F83,"",(F70+33))</f>
        <v>40298</v>
      </c>
      <c r="K80" s="15">
        <f>IF((F70+34)&gt;F83,"",(F70+34))</f>
      </c>
      <c r="L80" s="121"/>
      <c r="M80" s="63"/>
      <c r="N80" s="63"/>
      <c r="O80" s="12"/>
      <c r="P80" s="12"/>
      <c r="Q80" s="12"/>
      <c r="R80" s="12"/>
      <c r="S80" s="12"/>
    </row>
    <row r="81" spans="1:14" s="10" customFormat="1" ht="99.75" customHeight="1" thickBot="1" thickTop="1">
      <c r="A81" s="54"/>
      <c r="B81" s="54"/>
      <c r="C81" s="54"/>
      <c r="D81" s="102">
        <f t="shared" si="6"/>
        <v>40269</v>
      </c>
      <c r="E81" s="22"/>
      <c r="F81" s="23"/>
      <c r="G81" s="23"/>
      <c r="H81" s="23"/>
      <c r="I81" s="23"/>
      <c r="J81" s="23"/>
      <c r="K81" s="24"/>
      <c r="L81" s="102">
        <f t="shared" si="7"/>
        <v>40269</v>
      </c>
      <c r="M81" s="71"/>
      <c r="N81" s="71"/>
    </row>
    <row r="82" spans="1:19" s="10" customFormat="1" ht="49.5" customHeight="1" thickBot="1" thickTop="1">
      <c r="A82" s="54"/>
      <c r="B82" s="54"/>
      <c r="C82" s="54"/>
      <c r="D82" s="121"/>
      <c r="E82" s="14">
        <f>IF((F70+35)&gt;F83,"",(F70+35))</f>
      </c>
      <c r="F82" s="6">
        <f>IF((F70+36)&gt;F83,"",(F70+36))</f>
      </c>
      <c r="G82" s="6">
        <f>IF((F70+37)&gt;F83,"",(F70+37))</f>
      </c>
      <c r="H82" s="6">
        <f>IF((F70+38)&gt;F83,"",(F70+38))</f>
      </c>
      <c r="I82" s="6">
        <f>IF((F70+39)&gt;F83,"",(F70+39))</f>
      </c>
      <c r="J82" s="6">
        <f>IF((F70+40)&gt;F83,"",(F70+40))</f>
      </c>
      <c r="K82" s="15">
        <f>IF((F70+41)&gt;F83,"",(F70+41))</f>
      </c>
      <c r="L82" s="121"/>
      <c r="M82" s="63"/>
      <c r="N82" s="63"/>
      <c r="O82" s="12"/>
      <c r="P82" s="12"/>
      <c r="Q82" s="12"/>
      <c r="R82" s="12"/>
      <c r="S82" s="12"/>
    </row>
    <row r="83" spans="1:19" s="10" customFormat="1" ht="45" customHeight="1" hidden="1" thickBot="1" thickTop="1">
      <c r="A83" s="54"/>
      <c r="B83" s="54"/>
      <c r="C83" s="54"/>
      <c r="D83" s="68">
        <f t="shared" si="6"/>
        <v>40269</v>
      </c>
      <c r="E83" s="28"/>
      <c r="F83" s="117">
        <f>DATE(YEAR(F69),MONTH(F69)+1,0)</f>
        <v>40298</v>
      </c>
      <c r="G83" s="118"/>
      <c r="H83" s="118"/>
      <c r="I83" s="118"/>
      <c r="J83" s="118"/>
      <c r="K83" s="29"/>
      <c r="L83" s="74"/>
      <c r="M83" s="58"/>
      <c r="N83" s="58"/>
      <c r="O83" s="11"/>
      <c r="P83" s="11"/>
      <c r="Q83" s="11"/>
      <c r="R83" s="11"/>
      <c r="S83" s="11"/>
    </row>
    <row r="84" spans="1:14" s="10" customFormat="1" ht="45" customHeight="1" hidden="1" thickBot="1" thickTop="1">
      <c r="A84" s="54"/>
      <c r="B84" s="54"/>
      <c r="C84" s="54"/>
      <c r="D84" s="65"/>
      <c r="E84" s="30"/>
      <c r="F84" s="31"/>
      <c r="G84" s="113">
        <f>F83+1</f>
        <v>40299</v>
      </c>
      <c r="H84" s="114"/>
      <c r="I84" s="114"/>
      <c r="J84" s="31"/>
      <c r="K84" s="31"/>
      <c r="L84" s="73"/>
      <c r="M84" s="71"/>
      <c r="N84" s="71"/>
    </row>
    <row r="85" spans="1:19" s="10" customFormat="1" ht="45" customHeight="1" hidden="1" thickTop="1">
      <c r="A85" s="54"/>
      <c r="B85" s="54"/>
      <c r="C85" s="54"/>
      <c r="D85" s="65"/>
      <c r="E85" s="32"/>
      <c r="F85" s="115">
        <f>((ROUNDDOWN((F86/7),0)))*(7)+1</f>
        <v>40300</v>
      </c>
      <c r="G85" s="115"/>
      <c r="H85" s="115"/>
      <c r="I85" s="115"/>
      <c r="J85" s="115"/>
      <c r="K85" s="33"/>
      <c r="L85" s="74"/>
      <c r="M85" s="58"/>
      <c r="N85" s="58"/>
      <c r="O85" s="11"/>
      <c r="P85" s="11"/>
      <c r="Q85" s="11"/>
      <c r="R85" s="11"/>
      <c r="S85" s="11"/>
    </row>
    <row r="86" spans="1:19" s="10" customFormat="1" ht="33" customHeight="1" thickBot="1" thickTop="1">
      <c r="A86" s="54"/>
      <c r="B86" s="54"/>
      <c r="C86" s="54"/>
      <c r="D86" s="65"/>
      <c r="E86" s="78"/>
      <c r="F86" s="111">
        <f>DATE(YEAR(G84),MONTH(G84)+0,0)+1</f>
        <v>40299</v>
      </c>
      <c r="G86" s="111"/>
      <c r="H86" s="111"/>
      <c r="I86" s="111"/>
      <c r="J86" s="111"/>
      <c r="K86" s="79"/>
      <c r="L86" s="75"/>
      <c r="M86" s="57"/>
      <c r="N86" s="57"/>
      <c r="O86" s="5"/>
      <c r="P86" s="5"/>
      <c r="Q86" s="5"/>
      <c r="R86" s="5"/>
      <c r="S86" s="5"/>
    </row>
    <row r="87" spans="1:19" s="10" customFormat="1" ht="45" customHeight="1" hidden="1" thickBot="1">
      <c r="A87" s="54"/>
      <c r="B87" s="54"/>
      <c r="C87" s="54"/>
      <c r="D87" s="65"/>
      <c r="E87" s="34"/>
      <c r="F87" s="110">
        <f>(ROUNDDOWN((F86/7),0))*7+1</f>
        <v>40300</v>
      </c>
      <c r="G87" s="110"/>
      <c r="H87" s="110"/>
      <c r="I87" s="110"/>
      <c r="J87" s="110"/>
      <c r="K87" s="34"/>
      <c r="L87" s="74"/>
      <c r="M87" s="58"/>
      <c r="N87" s="58"/>
      <c r="O87" s="11"/>
      <c r="P87" s="11"/>
      <c r="Q87" s="11"/>
      <c r="R87" s="11"/>
      <c r="S87" s="11"/>
    </row>
    <row r="88" spans="1:19" s="10" customFormat="1" ht="99.75" customHeight="1" thickBot="1" thickTop="1">
      <c r="A88" s="54"/>
      <c r="B88" s="54"/>
      <c r="C88" s="54"/>
      <c r="D88" s="102">
        <f aca="true" t="shared" si="8" ref="D88:D98">$F$86</f>
        <v>40299</v>
      </c>
      <c r="E88" s="22"/>
      <c r="F88" s="23"/>
      <c r="G88" s="23"/>
      <c r="H88" s="23"/>
      <c r="I88" s="23"/>
      <c r="J88" s="23"/>
      <c r="K88" s="24"/>
      <c r="L88" s="102">
        <f aca="true" t="shared" si="9" ref="L88:L98">$F$86</f>
        <v>40299</v>
      </c>
      <c r="M88" s="70"/>
      <c r="N88" s="70"/>
      <c r="O88" s="13"/>
      <c r="P88" s="13"/>
      <c r="Q88" s="13"/>
      <c r="R88" s="13"/>
      <c r="S88" s="13"/>
    </row>
    <row r="89" spans="1:19" s="10" customFormat="1" ht="49.5" customHeight="1" thickBot="1" thickTop="1">
      <c r="A89" s="54"/>
      <c r="B89" s="54"/>
      <c r="C89" s="54"/>
      <c r="D89" s="121"/>
      <c r="E89" s="35">
        <f>IF((F87)&lt;F86,"",(F87))</f>
        <v>40300</v>
      </c>
      <c r="F89" s="36">
        <f>IF((F87+1)&lt;F86,"",(F87+1))</f>
        <v>40301</v>
      </c>
      <c r="G89" s="36">
        <f>IF((F87+2)&lt;F86,"",(F87+2))</f>
        <v>40302</v>
      </c>
      <c r="H89" s="36">
        <f>IF((F87+3)&lt;F86,"",(F87+3))</f>
        <v>40303</v>
      </c>
      <c r="I89" s="36">
        <f>IF((F87+4)&lt;F86,"",(F87+4))</f>
        <v>40304</v>
      </c>
      <c r="J89" s="36">
        <f>IF((F87+5)&lt;F86,"",(F87+5))</f>
        <v>40305</v>
      </c>
      <c r="K89" s="37">
        <f>IF((F87+6)&lt;F86,"",(F87+6))</f>
        <v>40306</v>
      </c>
      <c r="L89" s="121"/>
      <c r="M89" s="63"/>
      <c r="N89" s="63"/>
      <c r="O89" s="12"/>
      <c r="P89" s="12"/>
      <c r="Q89" s="12"/>
      <c r="R89" s="12"/>
      <c r="S89" s="12"/>
    </row>
    <row r="90" spans="1:14" s="10" customFormat="1" ht="99.75" customHeight="1" thickBot="1" thickTop="1">
      <c r="A90" s="54"/>
      <c r="B90" s="54"/>
      <c r="C90" s="54"/>
      <c r="D90" s="102">
        <f t="shared" si="8"/>
        <v>40299</v>
      </c>
      <c r="E90" s="22"/>
      <c r="F90" s="23"/>
      <c r="G90" s="23"/>
      <c r="H90" s="23"/>
      <c r="I90" s="23"/>
      <c r="J90" s="23"/>
      <c r="K90" s="24"/>
      <c r="L90" s="102">
        <f t="shared" si="9"/>
        <v>40299</v>
      </c>
      <c r="M90" s="71"/>
      <c r="N90" s="71"/>
    </row>
    <row r="91" spans="1:19" s="10" customFormat="1" ht="49.5" customHeight="1" thickBot="1" thickTop="1">
      <c r="A91" s="54"/>
      <c r="B91" s="54"/>
      <c r="C91" s="54"/>
      <c r="D91" s="102"/>
      <c r="E91" s="14">
        <f>IF((F87+7)&lt;F86,"",(F87+7))</f>
        <v>40307</v>
      </c>
      <c r="F91" s="6">
        <f>IF((F87+8)&lt;F86,"",(F87+8))</f>
        <v>40308</v>
      </c>
      <c r="G91" s="6">
        <f>IF((F87+9)&lt;F86,"",(F87+9))</f>
        <v>40309</v>
      </c>
      <c r="H91" s="6">
        <f>IF((F87+10)&lt;F86,"",(F87+10))</f>
        <v>40310</v>
      </c>
      <c r="I91" s="6">
        <f>IF((F87+11)&lt;F86,"",(F87+11))</f>
        <v>40311</v>
      </c>
      <c r="J91" s="6">
        <f>IF((F87+12)&lt;F86,"",(F87+12))</f>
        <v>40312</v>
      </c>
      <c r="K91" s="15">
        <f>IF((F87+13)&lt;F86,"",(F87+13))</f>
        <v>40313</v>
      </c>
      <c r="L91" s="102"/>
      <c r="M91" s="63"/>
      <c r="N91" s="63"/>
      <c r="O91" s="12"/>
      <c r="P91" s="12"/>
      <c r="Q91" s="12"/>
      <c r="R91" s="12"/>
      <c r="S91" s="12"/>
    </row>
    <row r="92" spans="1:14" s="10" customFormat="1" ht="99.75" customHeight="1" thickBot="1" thickTop="1">
      <c r="A92" s="54"/>
      <c r="B92" s="54"/>
      <c r="C92" s="54"/>
      <c r="D92" s="102">
        <f t="shared" si="8"/>
        <v>40299</v>
      </c>
      <c r="E92" s="22"/>
      <c r="F92" s="23"/>
      <c r="G92" s="23"/>
      <c r="H92" s="22"/>
      <c r="I92" s="23"/>
      <c r="J92" s="23"/>
      <c r="K92" s="22"/>
      <c r="L92" s="102">
        <f t="shared" si="9"/>
        <v>40299</v>
      </c>
      <c r="M92" s="71"/>
      <c r="N92" s="71"/>
    </row>
    <row r="93" spans="1:19" s="10" customFormat="1" ht="49.5" customHeight="1" thickBot="1" thickTop="1">
      <c r="A93" s="54"/>
      <c r="B93" s="54"/>
      <c r="C93" s="54"/>
      <c r="D93" s="121"/>
      <c r="E93" s="14">
        <f>F87+14</f>
        <v>40314</v>
      </c>
      <c r="F93" s="6">
        <f>F87+15</f>
        <v>40315</v>
      </c>
      <c r="G93" s="6">
        <f>F87+16</f>
        <v>40316</v>
      </c>
      <c r="H93" s="6">
        <f>F87+17</f>
        <v>40317</v>
      </c>
      <c r="I93" s="6">
        <f>F87+18</f>
        <v>40318</v>
      </c>
      <c r="J93" s="6">
        <f>IF((F87+19)&gt;F100,"",(F87+19))</f>
        <v>40319</v>
      </c>
      <c r="K93" s="15">
        <f>IF((F87+20)&gt;F100,"",(F87+20))</f>
        <v>40320</v>
      </c>
      <c r="L93" s="121"/>
      <c r="M93" s="63"/>
      <c r="N93" s="63"/>
      <c r="O93" s="12"/>
      <c r="P93" s="12"/>
      <c r="Q93" s="12"/>
      <c r="R93" s="12"/>
      <c r="S93" s="12"/>
    </row>
    <row r="94" spans="1:14" s="10" customFormat="1" ht="99.75" customHeight="1" thickBot="1" thickTop="1">
      <c r="A94" s="54"/>
      <c r="B94" s="54"/>
      <c r="C94" s="54"/>
      <c r="D94" s="102">
        <f t="shared" si="8"/>
        <v>40299</v>
      </c>
      <c r="E94" s="22"/>
      <c r="F94" s="23"/>
      <c r="G94" s="23"/>
      <c r="H94" s="22"/>
      <c r="I94" s="23"/>
      <c r="J94" s="23"/>
      <c r="K94" s="22"/>
      <c r="L94" s="102">
        <f t="shared" si="9"/>
        <v>40299</v>
      </c>
      <c r="M94" s="71"/>
      <c r="N94" s="71"/>
    </row>
    <row r="95" spans="1:19" s="10" customFormat="1" ht="49.5" customHeight="1" thickBot="1" thickTop="1">
      <c r="A95" s="54"/>
      <c r="B95" s="54"/>
      <c r="C95" s="54"/>
      <c r="D95" s="121"/>
      <c r="E95" s="14">
        <f>IF((F87+21)&gt;F100,"",(F87+21))</f>
        <v>40321</v>
      </c>
      <c r="F95" s="6">
        <f>IF((F87+22)&gt;F100,"",(F87+22))</f>
        <v>40322</v>
      </c>
      <c r="G95" s="6">
        <f>IF((F87+23)&gt;F100,"",(F87+23))</f>
        <v>40323</v>
      </c>
      <c r="H95" s="6">
        <f>IF((F87+24)&gt;F100,"",(F87+24))</f>
        <v>40324</v>
      </c>
      <c r="I95" s="6">
        <f>IF((F87+25)&gt;F100,"",(F87+25))</f>
        <v>40325</v>
      </c>
      <c r="J95" s="6">
        <f>IF((F87+26)&gt;F100,"",(F87+26))</f>
        <v>40326</v>
      </c>
      <c r="K95" s="15">
        <f>IF((F87+27)&gt;F100,"",(F87+27))</f>
        <v>40327</v>
      </c>
      <c r="L95" s="121"/>
      <c r="M95" s="63"/>
      <c r="N95" s="63"/>
      <c r="O95" s="12"/>
      <c r="P95" s="12"/>
      <c r="Q95" s="12"/>
      <c r="R95" s="12"/>
      <c r="S95" s="12"/>
    </row>
    <row r="96" spans="1:14" s="10" customFormat="1" ht="99.75" customHeight="1" thickBot="1" thickTop="1">
      <c r="A96" s="54"/>
      <c r="B96" s="54"/>
      <c r="C96" s="54"/>
      <c r="D96" s="102">
        <f t="shared" si="8"/>
        <v>40299</v>
      </c>
      <c r="E96" s="22"/>
      <c r="F96" s="23"/>
      <c r="G96" s="23"/>
      <c r="H96" s="22"/>
      <c r="I96" s="23"/>
      <c r="J96" s="23"/>
      <c r="K96" s="22"/>
      <c r="L96" s="102">
        <f t="shared" si="9"/>
        <v>40299</v>
      </c>
      <c r="M96" s="71"/>
      <c r="N96" s="71"/>
    </row>
    <row r="97" spans="1:19" s="10" customFormat="1" ht="49.5" customHeight="1" thickBot="1" thickTop="1">
      <c r="A97" s="54"/>
      <c r="B97" s="54"/>
      <c r="C97" s="54"/>
      <c r="D97" s="121"/>
      <c r="E97" s="14">
        <f>IF((F87+28)&gt;F100,"",(F87+28))</f>
        <v>40328</v>
      </c>
      <c r="F97" s="6">
        <f>IF((F87+29)&gt;F100,"",(F87+29))</f>
        <v>40329</v>
      </c>
      <c r="G97" s="6">
        <f>IF((F87+30)&gt;F100,"",(F87+30))</f>
      </c>
      <c r="H97" s="6">
        <f>IF((F87+31)&gt;F100,"",(F87+31))</f>
      </c>
      <c r="I97" s="6">
        <f>IF((F87+32)&gt;F100,"",(F87+32))</f>
      </c>
      <c r="J97" s="6">
        <f>IF((F87+33)&gt;F100,"",(F87+33))</f>
      </c>
      <c r="K97" s="15">
        <f>IF((F87+34)&gt;F100,"",(F87+34))</f>
      </c>
      <c r="L97" s="121"/>
      <c r="M97" s="63"/>
      <c r="N97" s="63"/>
      <c r="O97" s="12"/>
      <c r="P97" s="12"/>
      <c r="Q97" s="12"/>
      <c r="R97" s="12"/>
      <c r="S97" s="12"/>
    </row>
    <row r="98" spans="1:14" s="10" customFormat="1" ht="99.75" customHeight="1" thickBot="1" thickTop="1">
      <c r="A98" s="54"/>
      <c r="B98" s="54"/>
      <c r="C98" s="54"/>
      <c r="D98" s="102">
        <f t="shared" si="8"/>
        <v>40299</v>
      </c>
      <c r="E98" s="22"/>
      <c r="F98" s="23"/>
      <c r="G98" s="23"/>
      <c r="H98" s="22"/>
      <c r="I98" s="23"/>
      <c r="J98" s="23"/>
      <c r="K98" s="22"/>
      <c r="L98" s="102">
        <f t="shared" si="9"/>
        <v>40299</v>
      </c>
      <c r="M98" s="71"/>
      <c r="N98" s="71"/>
    </row>
    <row r="99" spans="1:19" s="10" customFormat="1" ht="49.5" customHeight="1" thickBot="1" thickTop="1">
      <c r="A99" s="54"/>
      <c r="B99" s="54"/>
      <c r="C99" s="54"/>
      <c r="D99" s="121"/>
      <c r="E99" s="14">
        <f>IF((F87+35)&gt;F100,"",(F87+35))</f>
      </c>
      <c r="F99" s="6">
        <f>IF((F87+36)&gt;F100,"",(F87+36))</f>
      </c>
      <c r="G99" s="6">
        <f>IF((F87+37)&gt;F100,"",(F87+37))</f>
      </c>
      <c r="H99" s="6">
        <f>IF((F87+38)&gt;F100,"",(F87+38))</f>
      </c>
      <c r="I99" s="6">
        <f>IF((F87+39)&gt;F100,"",(F87+39))</f>
      </c>
      <c r="J99" s="6">
        <f>IF((F87+40)&gt;F100,"",(F87+40))</f>
      </c>
      <c r="K99" s="15">
        <f>IF((F87+41)&gt;F100,"",(F87+41))</f>
      </c>
      <c r="L99" s="121"/>
      <c r="M99" s="63"/>
      <c r="N99" s="63"/>
      <c r="O99" s="12"/>
      <c r="P99" s="12"/>
      <c r="Q99" s="12"/>
      <c r="R99" s="12"/>
      <c r="S99" s="12"/>
    </row>
    <row r="100" spans="1:19" s="10" customFormat="1" ht="49.5" customHeight="1" hidden="1" thickBot="1" thickTop="1">
      <c r="A100" s="54"/>
      <c r="B100" s="54"/>
      <c r="C100" s="54"/>
      <c r="D100" s="65"/>
      <c r="E100" s="28"/>
      <c r="F100" s="117">
        <f>DATE(YEAR(F86),MONTH(F86)+1,0)</f>
        <v>40329</v>
      </c>
      <c r="G100" s="118"/>
      <c r="H100" s="118"/>
      <c r="I100" s="118"/>
      <c r="J100" s="118"/>
      <c r="K100" s="29"/>
      <c r="L100" s="74"/>
      <c r="M100" s="58"/>
      <c r="N100" s="58"/>
      <c r="O100" s="11"/>
      <c r="P100" s="11"/>
      <c r="Q100" s="11"/>
      <c r="R100" s="11"/>
      <c r="S100" s="11"/>
    </row>
    <row r="101" spans="1:14" s="10" customFormat="1" ht="49.5" customHeight="1" hidden="1" thickBot="1" thickTop="1">
      <c r="A101" s="54"/>
      <c r="B101" s="54"/>
      <c r="C101" s="54"/>
      <c r="D101" s="65"/>
      <c r="E101" s="30"/>
      <c r="F101" s="31"/>
      <c r="G101" s="113">
        <f>F100+1</f>
        <v>40330</v>
      </c>
      <c r="H101" s="114"/>
      <c r="I101" s="114"/>
      <c r="J101" s="31"/>
      <c r="K101" s="31"/>
      <c r="L101" s="73"/>
      <c r="M101" s="71"/>
      <c r="N101" s="71"/>
    </row>
    <row r="102" spans="1:19" s="10" customFormat="1" ht="49.5" customHeight="1" hidden="1" thickTop="1">
      <c r="A102" s="54"/>
      <c r="B102" s="54"/>
      <c r="C102" s="54"/>
      <c r="D102" s="65"/>
      <c r="E102" s="32"/>
      <c r="F102" s="115">
        <f>((ROUNDDOWN((F103/7),0)))*(7)+1</f>
        <v>40328</v>
      </c>
      <c r="G102" s="115"/>
      <c r="H102" s="115"/>
      <c r="I102" s="115"/>
      <c r="J102" s="115"/>
      <c r="K102" s="33"/>
      <c r="L102" s="74"/>
      <c r="M102" s="58"/>
      <c r="N102" s="58"/>
      <c r="O102" s="11"/>
      <c r="P102" s="11"/>
      <c r="Q102" s="11"/>
      <c r="R102" s="11"/>
      <c r="S102" s="11"/>
    </row>
    <row r="103" spans="1:19" s="10" customFormat="1" ht="33" customHeight="1" thickBot="1" thickTop="1">
      <c r="A103" s="54"/>
      <c r="B103" s="54"/>
      <c r="C103" s="54"/>
      <c r="D103" s="65"/>
      <c r="E103" s="78"/>
      <c r="F103" s="111">
        <f>DATE(YEAR(G101),MONTH(G101)+0,0)+1</f>
        <v>40330</v>
      </c>
      <c r="G103" s="111"/>
      <c r="H103" s="111"/>
      <c r="I103" s="111"/>
      <c r="J103" s="111"/>
      <c r="K103" s="79"/>
      <c r="L103" s="75"/>
      <c r="M103" s="57"/>
      <c r="N103" s="57"/>
      <c r="O103" s="5"/>
      <c r="P103" s="5"/>
      <c r="Q103" s="5"/>
      <c r="R103" s="5"/>
      <c r="S103" s="5"/>
    </row>
    <row r="104" spans="1:19" s="10" customFormat="1" ht="49.5" customHeight="1" hidden="1" thickBot="1">
      <c r="A104" s="54"/>
      <c r="B104" s="54"/>
      <c r="C104" s="54"/>
      <c r="D104" s="65"/>
      <c r="E104" s="34"/>
      <c r="F104" s="110">
        <f>(ROUNDDOWN((F103/7),0))*7+1</f>
        <v>40328</v>
      </c>
      <c r="G104" s="110"/>
      <c r="H104" s="110"/>
      <c r="I104" s="110"/>
      <c r="J104" s="110"/>
      <c r="K104" s="34"/>
      <c r="L104" s="74"/>
      <c r="M104" s="58"/>
      <c r="N104" s="58"/>
      <c r="O104" s="11"/>
      <c r="P104" s="11"/>
      <c r="Q104" s="11"/>
      <c r="R104" s="11"/>
      <c r="S104" s="11"/>
    </row>
    <row r="105" spans="1:19" s="10" customFormat="1" ht="99.75" customHeight="1" thickBot="1" thickTop="1">
      <c r="A105" s="54"/>
      <c r="B105" s="54"/>
      <c r="C105" s="54"/>
      <c r="D105" s="102">
        <f aca="true" t="shared" si="10" ref="D105:D115">$F$103</f>
        <v>40330</v>
      </c>
      <c r="E105" s="22"/>
      <c r="F105" s="23"/>
      <c r="G105" s="23"/>
      <c r="H105" s="22"/>
      <c r="I105" s="23"/>
      <c r="J105" s="23"/>
      <c r="K105" s="22"/>
      <c r="L105" s="102">
        <f aca="true" t="shared" si="11" ref="L105:L115">$F$103</f>
        <v>40330</v>
      </c>
      <c r="M105" s="70"/>
      <c r="N105" s="70"/>
      <c r="O105" s="13"/>
      <c r="P105" s="13"/>
      <c r="Q105" s="13"/>
      <c r="R105" s="13"/>
      <c r="S105" s="13"/>
    </row>
    <row r="106" spans="1:19" s="10" customFormat="1" ht="49.5" customHeight="1" thickBot="1" thickTop="1">
      <c r="A106" s="54"/>
      <c r="B106" s="54"/>
      <c r="C106" s="54"/>
      <c r="D106" s="121"/>
      <c r="E106" s="35">
        <f>IF((F104)&lt;F103,"",(F104))</f>
      </c>
      <c r="F106" s="36">
        <f>IF((F104+1)&lt;F103,"",(F104+1))</f>
      </c>
      <c r="G106" s="36">
        <f>IF((F104+2)&lt;F103,"",(F104+2))</f>
        <v>40330</v>
      </c>
      <c r="H106" s="36">
        <f>IF((F104+3)&lt;F103,"",(F104+3))</f>
        <v>40331</v>
      </c>
      <c r="I106" s="36">
        <f>IF((F104+4)&lt;F103,"",(F104+4))</f>
        <v>40332</v>
      </c>
      <c r="J106" s="36">
        <f>IF((F104+5)&lt;F103,"",(F104+5))</f>
        <v>40333</v>
      </c>
      <c r="K106" s="37">
        <f>IF((F104+6)&lt;F103,"",(F104+6))</f>
        <v>40334</v>
      </c>
      <c r="L106" s="121"/>
      <c r="M106" s="63"/>
      <c r="N106" s="63"/>
      <c r="O106" s="12"/>
      <c r="P106" s="12"/>
      <c r="Q106" s="12"/>
      <c r="R106" s="12"/>
      <c r="S106" s="12"/>
    </row>
    <row r="107" spans="1:14" s="10" customFormat="1" ht="99.75" customHeight="1" thickBot="1" thickTop="1">
      <c r="A107" s="54"/>
      <c r="B107" s="54"/>
      <c r="C107" s="54"/>
      <c r="D107" s="102">
        <f t="shared" si="10"/>
        <v>40330</v>
      </c>
      <c r="E107" s="22"/>
      <c r="F107" s="23"/>
      <c r="G107" s="23"/>
      <c r="H107" s="22"/>
      <c r="I107" s="23"/>
      <c r="J107" s="23"/>
      <c r="K107" s="22"/>
      <c r="L107" s="102">
        <f t="shared" si="11"/>
        <v>40330</v>
      </c>
      <c r="M107" s="71"/>
      <c r="N107" s="71"/>
    </row>
    <row r="108" spans="1:19" s="10" customFormat="1" ht="49.5" customHeight="1" thickBot="1" thickTop="1">
      <c r="A108" s="54"/>
      <c r="B108" s="54"/>
      <c r="C108" s="54"/>
      <c r="D108" s="102"/>
      <c r="E108" s="14">
        <f>IF((F104+7)&lt;F103,"",(F104+7))</f>
        <v>40335</v>
      </c>
      <c r="F108" s="6">
        <f>IF((F104+8)&lt;F103,"",(F104+8))</f>
        <v>40336</v>
      </c>
      <c r="G108" s="6">
        <f>IF((F104+9)&lt;F103,"",(F104+9))</f>
        <v>40337</v>
      </c>
      <c r="H108" s="6">
        <f>IF((F104+10)&lt;F103,"",(F104+10))</f>
        <v>40338</v>
      </c>
      <c r="I108" s="6">
        <f>IF((F104+11)&lt;F103,"",(F104+11))</f>
        <v>40339</v>
      </c>
      <c r="J108" s="6">
        <f>IF((F104+12)&lt;F103,"",(F104+12))</f>
        <v>40340</v>
      </c>
      <c r="K108" s="15">
        <f>IF((F104+13)&lt;F103,"",(F104+13))</f>
        <v>40341</v>
      </c>
      <c r="L108" s="102"/>
      <c r="M108" s="63"/>
      <c r="N108" s="63"/>
      <c r="O108" s="12"/>
      <c r="P108" s="12"/>
      <c r="Q108" s="12"/>
      <c r="R108" s="12"/>
      <c r="S108" s="12"/>
    </row>
    <row r="109" spans="1:14" s="10" customFormat="1" ht="99.75" customHeight="1" thickBot="1" thickTop="1">
      <c r="A109" s="54"/>
      <c r="B109" s="54"/>
      <c r="C109" s="54"/>
      <c r="D109" s="102">
        <f t="shared" si="10"/>
        <v>40330</v>
      </c>
      <c r="E109" s="22"/>
      <c r="F109" s="23"/>
      <c r="G109" s="23"/>
      <c r="H109" s="22"/>
      <c r="I109" s="23"/>
      <c r="J109" s="23"/>
      <c r="K109" s="22"/>
      <c r="L109" s="102">
        <f t="shared" si="11"/>
        <v>40330</v>
      </c>
      <c r="M109" s="71"/>
      <c r="N109" s="71"/>
    </row>
    <row r="110" spans="1:19" s="10" customFormat="1" ht="49.5" customHeight="1" thickBot="1" thickTop="1">
      <c r="A110" s="54"/>
      <c r="B110" s="54"/>
      <c r="C110" s="54"/>
      <c r="D110" s="121"/>
      <c r="E110" s="14">
        <f>F104+14</f>
        <v>40342</v>
      </c>
      <c r="F110" s="6">
        <f>F104+15</f>
        <v>40343</v>
      </c>
      <c r="G110" s="6">
        <f>F104+16</f>
        <v>40344</v>
      </c>
      <c r="H110" s="6">
        <f>F104+17</f>
        <v>40345</v>
      </c>
      <c r="I110" s="6">
        <f>F104+18</f>
        <v>40346</v>
      </c>
      <c r="J110" s="6">
        <f>IF((F104+19)&gt;F117,"",(F104+19))</f>
        <v>40347</v>
      </c>
      <c r="K110" s="15">
        <f>IF((F104+20)&gt;F117,"",(F104+20))</f>
        <v>40348</v>
      </c>
      <c r="L110" s="121"/>
      <c r="M110" s="63"/>
      <c r="N110" s="63"/>
      <c r="O110" s="12"/>
      <c r="P110" s="12"/>
      <c r="Q110" s="12"/>
      <c r="R110" s="12"/>
      <c r="S110" s="12"/>
    </row>
    <row r="111" spans="1:14" s="10" customFormat="1" ht="99.75" customHeight="1" thickBot="1" thickTop="1">
      <c r="A111" s="54"/>
      <c r="B111" s="54"/>
      <c r="C111" s="54"/>
      <c r="D111" s="102">
        <f t="shared" si="10"/>
        <v>40330</v>
      </c>
      <c r="E111" s="22"/>
      <c r="F111" s="23"/>
      <c r="G111" s="23"/>
      <c r="H111" s="22"/>
      <c r="I111" s="23"/>
      <c r="J111" s="23"/>
      <c r="K111" s="22"/>
      <c r="L111" s="102">
        <f t="shared" si="11"/>
        <v>40330</v>
      </c>
      <c r="M111" s="71"/>
      <c r="N111" s="71"/>
    </row>
    <row r="112" spans="1:19" s="10" customFormat="1" ht="49.5" customHeight="1" thickBot="1" thickTop="1">
      <c r="A112" s="54"/>
      <c r="B112" s="54"/>
      <c r="C112" s="54"/>
      <c r="D112" s="121"/>
      <c r="E112" s="14">
        <f>IF((F104+21)&gt;F117,"",(F104+21))</f>
        <v>40349</v>
      </c>
      <c r="F112" s="6">
        <f>IF((F104+22)&gt;F117,"",(F104+22))</f>
        <v>40350</v>
      </c>
      <c r="G112" s="6">
        <f>IF((F104+23)&gt;F117,"",(F104+23))</f>
        <v>40351</v>
      </c>
      <c r="H112" s="6">
        <f>IF((F104+24)&gt;F117,"",(F104+24))</f>
        <v>40352</v>
      </c>
      <c r="I112" s="6">
        <f>IF((F104+25)&gt;F117,"",(F104+25))</f>
        <v>40353</v>
      </c>
      <c r="J112" s="6">
        <f>IF((F104+26)&gt;F117,"",(F104+26))</f>
        <v>40354</v>
      </c>
      <c r="K112" s="15">
        <f>IF((F104+27)&gt;F117,"",(F104+27))</f>
        <v>40355</v>
      </c>
      <c r="L112" s="121"/>
      <c r="M112" s="63"/>
      <c r="N112" s="63"/>
      <c r="O112" s="12"/>
      <c r="P112" s="12"/>
      <c r="Q112" s="12"/>
      <c r="R112" s="12"/>
      <c r="S112" s="12"/>
    </row>
    <row r="113" spans="1:14" s="10" customFormat="1" ht="99.75" customHeight="1" thickBot="1" thickTop="1">
      <c r="A113" s="54"/>
      <c r="B113" s="54"/>
      <c r="C113" s="54"/>
      <c r="D113" s="102">
        <f t="shared" si="10"/>
        <v>40330</v>
      </c>
      <c r="E113" s="22"/>
      <c r="F113" s="23"/>
      <c r="G113" s="23"/>
      <c r="H113" s="22"/>
      <c r="I113" s="23"/>
      <c r="J113" s="23"/>
      <c r="K113" s="22"/>
      <c r="L113" s="102">
        <f t="shared" si="11"/>
        <v>40330</v>
      </c>
      <c r="M113" s="71"/>
      <c r="N113" s="71"/>
    </row>
    <row r="114" spans="1:19" s="10" customFormat="1" ht="49.5" customHeight="1" thickBot="1" thickTop="1">
      <c r="A114" s="54"/>
      <c r="B114" s="54"/>
      <c r="C114" s="54"/>
      <c r="D114" s="121"/>
      <c r="E114" s="14">
        <f>IF((F104+28)&gt;F117,"",(F104+28))</f>
        <v>40356</v>
      </c>
      <c r="F114" s="6">
        <f>IF((F104+29)&gt;F117,"",(F104+29))</f>
        <v>40357</v>
      </c>
      <c r="G114" s="6">
        <f>IF((F104+30)&gt;F117,"",(F104+30))</f>
        <v>40358</v>
      </c>
      <c r="H114" s="6">
        <f>IF((F104+31)&gt;F117,"",(F104+31))</f>
        <v>40359</v>
      </c>
      <c r="I114" s="6">
        <f>IF((F104+32)&gt;F117,"",(F104+32))</f>
      </c>
      <c r="J114" s="6">
        <f>IF((F104+33)&gt;F117,"",(F104+33))</f>
      </c>
      <c r="K114" s="15">
        <f>IF((F104+34)&gt;F117,"",(F104+34))</f>
      </c>
      <c r="L114" s="121"/>
      <c r="M114" s="63"/>
      <c r="N114" s="63"/>
      <c r="O114" s="12"/>
      <c r="P114" s="12"/>
      <c r="Q114" s="12"/>
      <c r="R114" s="12"/>
      <c r="S114" s="12"/>
    </row>
    <row r="115" spans="1:14" s="10" customFormat="1" ht="99.75" customHeight="1" thickBot="1" thickTop="1">
      <c r="A115" s="54"/>
      <c r="B115" s="54"/>
      <c r="C115" s="54"/>
      <c r="D115" s="102">
        <f t="shared" si="10"/>
        <v>40330</v>
      </c>
      <c r="E115" s="22"/>
      <c r="F115" s="23"/>
      <c r="G115" s="23"/>
      <c r="H115" s="22"/>
      <c r="I115" s="23"/>
      <c r="J115" s="23"/>
      <c r="K115" s="22"/>
      <c r="L115" s="102">
        <f t="shared" si="11"/>
        <v>40330</v>
      </c>
      <c r="M115" s="71"/>
      <c r="N115" s="71"/>
    </row>
    <row r="116" spans="1:19" s="10" customFormat="1" ht="49.5" customHeight="1" thickBot="1" thickTop="1">
      <c r="A116" s="54"/>
      <c r="B116" s="54"/>
      <c r="C116" s="54"/>
      <c r="D116" s="121"/>
      <c r="E116" s="14">
        <f>IF((F104+35)&gt;F117,"",(F104+35))</f>
      </c>
      <c r="F116" s="6">
        <f>IF((F104+36)&gt;F117,"",(F104+36))</f>
      </c>
      <c r="G116" s="6">
        <f>IF((F104+37)&gt;F117,"",(F104+37))</f>
      </c>
      <c r="H116" s="6">
        <f>IF((F104+38)&gt;F117,"",(F104+38))</f>
      </c>
      <c r="I116" s="6">
        <f>IF((F104+39)&gt;F117,"",(F104+39))</f>
      </c>
      <c r="J116" s="6">
        <f>IF((F104+40)&gt;F117,"",(F104+40))</f>
      </c>
      <c r="K116" s="15">
        <f>IF((F104+41)&gt;F117,"",(F104+41))</f>
      </c>
      <c r="L116" s="121"/>
      <c r="M116" s="63"/>
      <c r="N116" s="63"/>
      <c r="O116" s="12"/>
      <c r="P116" s="12"/>
      <c r="Q116" s="12"/>
      <c r="R116" s="12"/>
      <c r="S116" s="12"/>
    </row>
    <row r="117" spans="1:19" s="10" customFormat="1" ht="49.5" customHeight="1" hidden="1" thickBot="1" thickTop="1">
      <c r="A117" s="54"/>
      <c r="B117" s="54"/>
      <c r="C117" s="54"/>
      <c r="D117" s="65"/>
      <c r="E117" s="28"/>
      <c r="F117" s="117">
        <f>DATE(YEAR(F103),MONTH(F103)+1,0)</f>
        <v>40359</v>
      </c>
      <c r="G117" s="118"/>
      <c r="H117" s="118"/>
      <c r="I117" s="118"/>
      <c r="J117" s="118"/>
      <c r="K117" s="29"/>
      <c r="L117" s="74"/>
      <c r="M117" s="58"/>
      <c r="N117" s="58"/>
      <c r="O117" s="11"/>
      <c r="P117" s="11"/>
      <c r="Q117" s="11"/>
      <c r="R117" s="11"/>
      <c r="S117" s="11"/>
    </row>
    <row r="118" spans="1:14" s="10" customFormat="1" ht="49.5" customHeight="1" hidden="1" thickBot="1" thickTop="1">
      <c r="A118" s="54"/>
      <c r="B118" s="54"/>
      <c r="C118" s="54"/>
      <c r="D118" s="65"/>
      <c r="E118" s="30"/>
      <c r="F118" s="31"/>
      <c r="G118" s="113">
        <f>F117+1</f>
        <v>40360</v>
      </c>
      <c r="H118" s="114"/>
      <c r="I118" s="114"/>
      <c r="J118" s="31"/>
      <c r="K118" s="31"/>
      <c r="L118" s="73"/>
      <c r="M118" s="71"/>
      <c r="N118" s="71"/>
    </row>
    <row r="119" spans="1:19" s="10" customFormat="1" ht="49.5" customHeight="1" hidden="1" thickTop="1">
      <c r="A119" s="54"/>
      <c r="B119" s="54"/>
      <c r="C119" s="54"/>
      <c r="D119" s="65"/>
      <c r="E119" s="32"/>
      <c r="F119" s="115">
        <f>((ROUNDDOWN((F120/7),0)))*(7)+1</f>
        <v>40356</v>
      </c>
      <c r="G119" s="115"/>
      <c r="H119" s="115"/>
      <c r="I119" s="115"/>
      <c r="J119" s="115"/>
      <c r="K119" s="33"/>
      <c r="L119" s="74"/>
      <c r="M119" s="58"/>
      <c r="N119" s="58"/>
      <c r="O119" s="11"/>
      <c r="P119" s="11"/>
      <c r="Q119" s="11"/>
      <c r="R119" s="11"/>
      <c r="S119" s="11"/>
    </row>
    <row r="120" spans="1:19" s="10" customFormat="1" ht="33" customHeight="1" thickBot="1" thickTop="1">
      <c r="A120" s="54"/>
      <c r="B120" s="54"/>
      <c r="C120" s="54"/>
      <c r="D120" s="65"/>
      <c r="E120" s="78"/>
      <c r="F120" s="111">
        <f>DATE(YEAR(G118),MONTH(G118)+0,0)+1</f>
        <v>40360</v>
      </c>
      <c r="G120" s="111"/>
      <c r="H120" s="111"/>
      <c r="I120" s="111"/>
      <c r="J120" s="111"/>
      <c r="K120" s="79"/>
      <c r="L120" s="75"/>
      <c r="M120" s="57"/>
      <c r="N120" s="57"/>
      <c r="O120" s="5"/>
      <c r="P120" s="5"/>
      <c r="Q120" s="5"/>
      <c r="R120" s="5"/>
      <c r="S120" s="5"/>
    </row>
    <row r="121" spans="1:19" s="10" customFormat="1" ht="49.5" customHeight="1" hidden="1" thickBot="1">
      <c r="A121" s="54"/>
      <c r="B121" s="54"/>
      <c r="C121" s="54"/>
      <c r="D121" s="65"/>
      <c r="E121" s="34"/>
      <c r="F121" s="110">
        <f>(ROUNDDOWN((F120/7),0))*7+1</f>
        <v>40356</v>
      </c>
      <c r="G121" s="110"/>
      <c r="H121" s="110"/>
      <c r="I121" s="110"/>
      <c r="J121" s="110"/>
      <c r="K121" s="34"/>
      <c r="L121" s="74"/>
      <c r="M121" s="58"/>
      <c r="N121" s="58"/>
      <c r="O121" s="11"/>
      <c r="P121" s="11"/>
      <c r="Q121" s="11"/>
      <c r="R121" s="11"/>
      <c r="S121" s="11"/>
    </row>
    <row r="122" spans="1:19" s="10" customFormat="1" ht="99.75" customHeight="1" thickBot="1" thickTop="1">
      <c r="A122" s="54"/>
      <c r="B122" s="54"/>
      <c r="C122" s="54"/>
      <c r="D122" s="102">
        <f aca="true" t="shared" si="12" ref="D122:D132">$F$120</f>
        <v>40360</v>
      </c>
      <c r="E122" s="22"/>
      <c r="F122" s="23"/>
      <c r="G122" s="23"/>
      <c r="H122" s="22"/>
      <c r="I122" s="23"/>
      <c r="J122" s="23"/>
      <c r="K122" s="22"/>
      <c r="L122" s="102">
        <f aca="true" t="shared" si="13" ref="L122:L132">$F$120</f>
        <v>40360</v>
      </c>
      <c r="M122" s="70"/>
      <c r="N122" s="70"/>
      <c r="O122" s="13"/>
      <c r="P122" s="13"/>
      <c r="Q122" s="13"/>
      <c r="R122" s="13"/>
      <c r="S122" s="13"/>
    </row>
    <row r="123" spans="1:19" s="10" customFormat="1" ht="49.5" customHeight="1" thickBot="1" thickTop="1">
      <c r="A123" s="54"/>
      <c r="B123" s="54"/>
      <c r="C123" s="54"/>
      <c r="D123" s="121"/>
      <c r="E123" s="35">
        <f>IF((F121)&lt;F120,"",(F121))</f>
      </c>
      <c r="F123" s="36">
        <f>IF((F121+1)&lt;F120,"",(F121+1))</f>
      </c>
      <c r="G123" s="36">
        <f>IF((F121+2)&lt;F120,"",(F121+2))</f>
      </c>
      <c r="H123" s="36">
        <f>IF((F121+3)&lt;F120,"",(F121+3))</f>
      </c>
      <c r="I123" s="36">
        <f>IF((F121+4)&lt;F120,"",(F121+4))</f>
        <v>40360</v>
      </c>
      <c r="J123" s="36">
        <f>IF((F121+5)&lt;F120,"",(F121+5))</f>
        <v>40361</v>
      </c>
      <c r="K123" s="37">
        <f>IF((F121+6)&lt;F120,"",(F121+6))</f>
        <v>40362</v>
      </c>
      <c r="L123" s="121"/>
      <c r="M123" s="63"/>
      <c r="N123" s="63"/>
      <c r="O123" s="12"/>
      <c r="P123" s="12"/>
      <c r="Q123" s="12"/>
      <c r="R123" s="12"/>
      <c r="S123" s="12"/>
    </row>
    <row r="124" spans="1:14" s="10" customFormat="1" ht="99.75" customHeight="1" thickBot="1" thickTop="1">
      <c r="A124" s="54"/>
      <c r="B124" s="54"/>
      <c r="C124" s="54"/>
      <c r="D124" s="102">
        <f t="shared" si="12"/>
        <v>40360</v>
      </c>
      <c r="E124" s="22"/>
      <c r="F124" s="23"/>
      <c r="G124" s="23"/>
      <c r="H124" s="22"/>
      <c r="I124" s="23"/>
      <c r="J124" s="23"/>
      <c r="K124" s="22"/>
      <c r="L124" s="102">
        <f t="shared" si="13"/>
        <v>40360</v>
      </c>
      <c r="M124" s="71"/>
      <c r="N124" s="71"/>
    </row>
    <row r="125" spans="1:19" s="10" customFormat="1" ht="49.5" customHeight="1" thickBot="1" thickTop="1">
      <c r="A125" s="54"/>
      <c r="B125" s="54"/>
      <c r="C125" s="54"/>
      <c r="D125" s="102"/>
      <c r="E125" s="14">
        <f>IF((F121+7)&lt;F120,"",(F121+7))</f>
        <v>40363</v>
      </c>
      <c r="F125" s="6">
        <f>IF((F121+8)&lt;F120,"",(F121+8))</f>
        <v>40364</v>
      </c>
      <c r="G125" s="6">
        <f>IF((F121+9)&lt;F120,"",(F121+9))</f>
        <v>40365</v>
      </c>
      <c r="H125" s="6">
        <f>IF((F121+10)&lt;F120,"",(F121+10))</f>
        <v>40366</v>
      </c>
      <c r="I125" s="6">
        <f>IF((F121+11)&lt;F120,"",(F121+11))</f>
        <v>40367</v>
      </c>
      <c r="J125" s="6">
        <f>IF((F121+12)&lt;F120,"",(F121+12))</f>
        <v>40368</v>
      </c>
      <c r="K125" s="15">
        <f>IF((F121+13)&lt;F120,"",(F121+13))</f>
        <v>40369</v>
      </c>
      <c r="L125" s="102"/>
      <c r="M125" s="63"/>
      <c r="N125" s="63"/>
      <c r="O125" s="12"/>
      <c r="P125" s="12"/>
      <c r="Q125" s="12"/>
      <c r="R125" s="12"/>
      <c r="S125" s="12"/>
    </row>
    <row r="126" spans="1:14" s="10" customFormat="1" ht="99.75" customHeight="1" thickBot="1" thickTop="1">
      <c r="A126" s="54"/>
      <c r="B126" s="54"/>
      <c r="C126" s="54"/>
      <c r="D126" s="102">
        <f t="shared" si="12"/>
        <v>40360</v>
      </c>
      <c r="E126" s="25"/>
      <c r="F126" s="26"/>
      <c r="G126" s="26"/>
      <c r="H126" s="26"/>
      <c r="I126" s="26"/>
      <c r="J126" s="26"/>
      <c r="K126" s="27"/>
      <c r="L126" s="102">
        <f t="shared" si="13"/>
        <v>40360</v>
      </c>
      <c r="M126" s="71"/>
      <c r="N126" s="71"/>
    </row>
    <row r="127" spans="1:19" s="10" customFormat="1" ht="49.5" customHeight="1" thickBot="1" thickTop="1">
      <c r="A127" s="54"/>
      <c r="B127" s="54"/>
      <c r="C127" s="54"/>
      <c r="D127" s="121"/>
      <c r="E127" s="14">
        <f>F121+14</f>
        <v>40370</v>
      </c>
      <c r="F127" s="6">
        <f>F121+15</f>
        <v>40371</v>
      </c>
      <c r="G127" s="6">
        <f>F121+16</f>
        <v>40372</v>
      </c>
      <c r="H127" s="6">
        <f>F121+17</f>
        <v>40373</v>
      </c>
      <c r="I127" s="6">
        <f>F121+18</f>
        <v>40374</v>
      </c>
      <c r="J127" s="6">
        <f>IF((F121+19)&gt;F134,"",(F121+19))</f>
        <v>40375</v>
      </c>
      <c r="K127" s="15">
        <f>IF((F121+20)&gt;F134,"",(F121+20))</f>
        <v>40376</v>
      </c>
      <c r="L127" s="121"/>
      <c r="M127" s="63"/>
      <c r="N127" s="63"/>
      <c r="O127" s="12"/>
      <c r="P127" s="12"/>
      <c r="Q127" s="12"/>
      <c r="R127" s="12"/>
      <c r="S127" s="12"/>
    </row>
    <row r="128" spans="1:14" s="10" customFormat="1" ht="99.75" customHeight="1" thickBot="1" thickTop="1">
      <c r="A128" s="54"/>
      <c r="B128" s="54"/>
      <c r="C128" s="54"/>
      <c r="D128" s="102">
        <f t="shared" si="12"/>
        <v>40360</v>
      </c>
      <c r="E128" s="22"/>
      <c r="F128" s="23"/>
      <c r="G128" s="23"/>
      <c r="H128" s="22"/>
      <c r="I128" s="23"/>
      <c r="J128" s="23"/>
      <c r="K128" s="22"/>
      <c r="L128" s="102">
        <f t="shared" si="13"/>
        <v>40360</v>
      </c>
      <c r="M128" s="71"/>
      <c r="N128" s="71"/>
    </row>
    <row r="129" spans="1:19" s="10" customFormat="1" ht="49.5" customHeight="1" thickBot="1" thickTop="1">
      <c r="A129" s="54"/>
      <c r="B129" s="54"/>
      <c r="C129" s="54"/>
      <c r="D129" s="121"/>
      <c r="E129" s="14">
        <f>IF((F121+21)&gt;F134,"",(F121+21))</f>
        <v>40377</v>
      </c>
      <c r="F129" s="6">
        <f>IF((F121+22)&gt;F134,"",(F121+22))</f>
        <v>40378</v>
      </c>
      <c r="G129" s="6">
        <f>IF((F121+23)&gt;F134,"",(F121+23))</f>
        <v>40379</v>
      </c>
      <c r="H129" s="6">
        <f>IF((F121+24)&gt;F134,"",(F121+24))</f>
        <v>40380</v>
      </c>
      <c r="I129" s="6">
        <f>IF((F121+25)&gt;F134,"",(F121+25))</f>
        <v>40381</v>
      </c>
      <c r="J129" s="6">
        <f>IF((F121+26)&gt;F134,"",(F121+26))</f>
        <v>40382</v>
      </c>
      <c r="K129" s="15">
        <f>IF((F121+27)&gt;F134,"",(F121+27))</f>
        <v>40383</v>
      </c>
      <c r="L129" s="121"/>
      <c r="M129" s="63"/>
      <c r="N129" s="63"/>
      <c r="O129" s="12"/>
      <c r="P129" s="12"/>
      <c r="Q129" s="12"/>
      <c r="R129" s="12"/>
      <c r="S129" s="12"/>
    </row>
    <row r="130" spans="1:14" s="10" customFormat="1" ht="99.75" customHeight="1" thickBot="1" thickTop="1">
      <c r="A130" s="54"/>
      <c r="B130" s="54"/>
      <c r="C130" s="54"/>
      <c r="D130" s="102">
        <f t="shared" si="12"/>
        <v>40360</v>
      </c>
      <c r="E130" s="22"/>
      <c r="F130" s="23"/>
      <c r="G130" s="23"/>
      <c r="H130" s="22"/>
      <c r="I130" s="23"/>
      <c r="J130" s="23"/>
      <c r="K130" s="22"/>
      <c r="L130" s="102">
        <f t="shared" si="13"/>
        <v>40360</v>
      </c>
      <c r="M130" s="71"/>
      <c r="N130" s="71"/>
    </row>
    <row r="131" spans="1:19" s="10" customFormat="1" ht="49.5" customHeight="1" thickBot="1" thickTop="1">
      <c r="A131" s="54"/>
      <c r="B131" s="54"/>
      <c r="C131" s="54"/>
      <c r="D131" s="121"/>
      <c r="E131" s="14">
        <f>IF((F121+28)&gt;F134,"",(F121+28))</f>
        <v>40384</v>
      </c>
      <c r="F131" s="6">
        <f>IF((F121+29)&gt;F134,"",(F121+29))</f>
        <v>40385</v>
      </c>
      <c r="G131" s="6">
        <f>IF((F121+30)&gt;F134,"",(F121+30))</f>
        <v>40386</v>
      </c>
      <c r="H131" s="6">
        <f>IF((F121+31)&gt;F134,"",(F121+31))</f>
        <v>40387</v>
      </c>
      <c r="I131" s="6">
        <f>IF((F121+32)&gt;F134,"",(F121+32))</f>
        <v>40388</v>
      </c>
      <c r="J131" s="6">
        <f>IF((F121+33)&gt;F134,"",(F121+33))</f>
        <v>40389</v>
      </c>
      <c r="K131" s="15">
        <f>IF((F121+34)&gt;F134,"",(F121+34))</f>
        <v>40390</v>
      </c>
      <c r="L131" s="121"/>
      <c r="M131" s="63"/>
      <c r="N131" s="63"/>
      <c r="O131" s="12"/>
      <c r="P131" s="12"/>
      <c r="Q131" s="12"/>
      <c r="R131" s="12"/>
      <c r="S131" s="12"/>
    </row>
    <row r="132" spans="1:14" s="10" customFormat="1" ht="99.75" customHeight="1" thickBot="1" thickTop="1">
      <c r="A132" s="54"/>
      <c r="B132" s="54"/>
      <c r="C132" s="54"/>
      <c r="D132" s="102">
        <f t="shared" si="12"/>
        <v>40360</v>
      </c>
      <c r="E132" s="22"/>
      <c r="F132" s="23"/>
      <c r="G132" s="23"/>
      <c r="H132" s="22"/>
      <c r="I132" s="23"/>
      <c r="J132" s="23"/>
      <c r="K132" s="22"/>
      <c r="L132" s="102">
        <f t="shared" si="13"/>
        <v>40360</v>
      </c>
      <c r="M132" s="71"/>
      <c r="N132" s="71"/>
    </row>
    <row r="133" spans="1:19" s="10" customFormat="1" ht="49.5" customHeight="1" thickBot="1" thickTop="1">
      <c r="A133" s="54"/>
      <c r="B133" s="54"/>
      <c r="C133" s="54"/>
      <c r="D133" s="121"/>
      <c r="E133" s="14">
        <f>IF((F121+35)&gt;F134,"",(F121+35))</f>
      </c>
      <c r="F133" s="6">
        <f>IF((F121+36)&gt;F134,"",(F121+36))</f>
      </c>
      <c r="G133" s="6">
        <f>IF((F121+37)&gt;F134,"",(F121+37))</f>
      </c>
      <c r="H133" s="6">
        <f>IF((F121+38)&gt;F134,"",(F121+38))</f>
      </c>
      <c r="I133" s="6">
        <f>IF((F121+39)&gt;F134,"",(F121+39))</f>
      </c>
      <c r="J133" s="6">
        <f>IF((F121+40)&gt;F134,"",(F121+40))</f>
      </c>
      <c r="K133" s="15">
        <f>IF((F121+41)&gt;F134,"",(F121+41))</f>
      </c>
      <c r="L133" s="121"/>
      <c r="M133" s="63"/>
      <c r="N133" s="63"/>
      <c r="O133" s="12"/>
      <c r="P133" s="12"/>
      <c r="Q133" s="12"/>
      <c r="R133" s="12"/>
      <c r="S133" s="12"/>
    </row>
    <row r="134" spans="1:19" s="10" customFormat="1" ht="49.5" customHeight="1" hidden="1" thickBot="1" thickTop="1">
      <c r="A134" s="54"/>
      <c r="B134" s="54"/>
      <c r="C134" s="54"/>
      <c r="D134" s="65"/>
      <c r="E134" s="28"/>
      <c r="F134" s="117">
        <f>DATE(YEAR(F120),MONTH(F120)+1,0)</f>
        <v>40390</v>
      </c>
      <c r="G134" s="118"/>
      <c r="H134" s="118"/>
      <c r="I134" s="118"/>
      <c r="J134" s="118"/>
      <c r="K134" s="29"/>
      <c r="L134" s="74"/>
      <c r="M134" s="58"/>
      <c r="N134" s="58"/>
      <c r="O134" s="11"/>
      <c r="P134" s="11"/>
      <c r="Q134" s="11"/>
      <c r="R134" s="11"/>
      <c r="S134" s="11"/>
    </row>
    <row r="135" spans="1:14" s="10" customFormat="1" ht="49.5" customHeight="1" hidden="1" thickBot="1" thickTop="1">
      <c r="A135" s="54"/>
      <c r="B135" s="54"/>
      <c r="C135" s="54"/>
      <c r="D135" s="65"/>
      <c r="E135" s="30"/>
      <c r="F135" s="31"/>
      <c r="G135" s="113">
        <f>F134+1</f>
        <v>40391</v>
      </c>
      <c r="H135" s="114"/>
      <c r="I135" s="114"/>
      <c r="J135" s="31"/>
      <c r="K135" s="31"/>
      <c r="L135" s="73"/>
      <c r="M135" s="71"/>
      <c r="N135" s="71"/>
    </row>
    <row r="136" spans="1:19" s="10" customFormat="1" ht="49.5" customHeight="1" hidden="1" thickTop="1">
      <c r="A136" s="54"/>
      <c r="B136" s="54"/>
      <c r="C136" s="54"/>
      <c r="D136" s="65"/>
      <c r="E136" s="32"/>
      <c r="F136" s="115">
        <f>((ROUNDDOWN((F137/7),0)))*(7)+1</f>
        <v>40391</v>
      </c>
      <c r="G136" s="115"/>
      <c r="H136" s="115"/>
      <c r="I136" s="115"/>
      <c r="J136" s="115"/>
      <c r="K136" s="33"/>
      <c r="L136" s="74"/>
      <c r="M136" s="58"/>
      <c r="N136" s="58"/>
      <c r="O136" s="11"/>
      <c r="P136" s="11"/>
      <c r="Q136" s="11"/>
      <c r="R136" s="11"/>
      <c r="S136" s="11"/>
    </row>
    <row r="137" spans="1:19" s="10" customFormat="1" ht="33" customHeight="1" thickBot="1" thickTop="1">
      <c r="A137" s="54"/>
      <c r="B137" s="54"/>
      <c r="C137" s="54"/>
      <c r="D137" s="65"/>
      <c r="E137" s="78"/>
      <c r="F137" s="111">
        <f>DATE(YEAR(G135),MONTH(G135)+0,0)+1</f>
        <v>40391</v>
      </c>
      <c r="G137" s="111"/>
      <c r="H137" s="111"/>
      <c r="I137" s="111"/>
      <c r="J137" s="111"/>
      <c r="K137" s="79"/>
      <c r="L137" s="75"/>
      <c r="M137" s="57"/>
      <c r="N137" s="57"/>
      <c r="O137" s="5"/>
      <c r="P137" s="5"/>
      <c r="Q137" s="5"/>
      <c r="R137" s="5"/>
      <c r="S137" s="5"/>
    </row>
    <row r="138" spans="1:19" s="10" customFormat="1" ht="49.5" customHeight="1" hidden="1" thickBot="1">
      <c r="A138" s="54"/>
      <c r="B138" s="54"/>
      <c r="C138" s="54"/>
      <c r="D138" s="65"/>
      <c r="E138" s="34"/>
      <c r="F138" s="110">
        <f>(ROUNDDOWN((F137/7),0))*7+1</f>
        <v>40391</v>
      </c>
      <c r="G138" s="110"/>
      <c r="H138" s="110"/>
      <c r="I138" s="110"/>
      <c r="J138" s="110"/>
      <c r="K138" s="34"/>
      <c r="L138" s="74"/>
      <c r="M138" s="58"/>
      <c r="N138" s="58"/>
      <c r="O138" s="11"/>
      <c r="P138" s="11"/>
      <c r="Q138" s="11"/>
      <c r="R138" s="11"/>
      <c r="S138" s="11"/>
    </row>
    <row r="139" spans="1:19" s="10" customFormat="1" ht="99.75" customHeight="1" thickBot="1" thickTop="1">
      <c r="A139" s="54"/>
      <c r="B139" s="54"/>
      <c r="C139" s="54"/>
      <c r="D139" s="102">
        <f aca="true" t="shared" si="14" ref="D139:D149">$F$137</f>
        <v>40391</v>
      </c>
      <c r="E139" s="22"/>
      <c r="F139" s="23"/>
      <c r="G139" s="23"/>
      <c r="H139" s="22"/>
      <c r="I139" s="23"/>
      <c r="J139" s="23"/>
      <c r="K139" s="22"/>
      <c r="L139" s="102">
        <f aca="true" t="shared" si="15" ref="L139:L149">$F$137</f>
        <v>40391</v>
      </c>
      <c r="M139" s="70"/>
      <c r="N139" s="70"/>
      <c r="O139" s="13"/>
      <c r="P139" s="13"/>
      <c r="Q139" s="13"/>
      <c r="R139" s="13"/>
      <c r="S139" s="13"/>
    </row>
    <row r="140" spans="1:19" s="10" customFormat="1" ht="49.5" customHeight="1" thickBot="1" thickTop="1">
      <c r="A140" s="54"/>
      <c r="B140" s="54"/>
      <c r="C140" s="54"/>
      <c r="D140" s="102"/>
      <c r="E140" s="35">
        <f>IF((F138)&lt;F137,"",(F138))</f>
        <v>40391</v>
      </c>
      <c r="F140" s="36">
        <f>IF((F138+1)&lt;F137,"",(F138+1))</f>
        <v>40392</v>
      </c>
      <c r="G140" s="36">
        <f>IF((F138+2)&lt;F137,"",(F138+2))</f>
        <v>40393</v>
      </c>
      <c r="H140" s="36">
        <f>IF((F138+3)&lt;F137,"",(F138+3))</f>
        <v>40394</v>
      </c>
      <c r="I140" s="36">
        <f>IF((F138+4)&lt;F137,"",(F138+4))</f>
        <v>40395</v>
      </c>
      <c r="J140" s="36">
        <f>IF((F138+5)&lt;F137,"",(F138+5))</f>
        <v>40396</v>
      </c>
      <c r="K140" s="37">
        <f>IF((F138+6)&lt;F137,"",(F138+6))</f>
        <v>40397</v>
      </c>
      <c r="L140" s="102"/>
      <c r="M140" s="63"/>
      <c r="N140" s="63"/>
      <c r="O140" s="12"/>
      <c r="P140" s="12"/>
      <c r="Q140" s="12"/>
      <c r="R140" s="12"/>
      <c r="S140" s="12"/>
    </row>
    <row r="141" spans="1:14" s="10" customFormat="1" ht="99.75" customHeight="1" thickBot="1" thickTop="1">
      <c r="A141" s="54"/>
      <c r="B141" s="54"/>
      <c r="C141" s="54"/>
      <c r="D141" s="102">
        <f t="shared" si="14"/>
        <v>40391</v>
      </c>
      <c r="E141" s="22"/>
      <c r="F141" s="23"/>
      <c r="G141" s="23"/>
      <c r="H141" s="22"/>
      <c r="I141" s="23"/>
      <c r="J141" s="23"/>
      <c r="K141" s="22"/>
      <c r="L141" s="102">
        <f t="shared" si="15"/>
        <v>40391</v>
      </c>
      <c r="M141" s="71"/>
      <c r="N141" s="71"/>
    </row>
    <row r="142" spans="1:19" s="10" customFormat="1" ht="49.5" customHeight="1" thickBot="1" thickTop="1">
      <c r="A142" s="54"/>
      <c r="B142" s="54"/>
      <c r="C142" s="54"/>
      <c r="D142" s="102"/>
      <c r="E142" s="14">
        <f>IF((F138+7)&lt;F137,"",(F138+7))</f>
        <v>40398</v>
      </c>
      <c r="F142" s="6">
        <f>IF((F138+8)&lt;F137,"",(F138+8))</f>
        <v>40399</v>
      </c>
      <c r="G142" s="6">
        <f>IF((F138+9)&lt;F137,"",(F138+9))</f>
        <v>40400</v>
      </c>
      <c r="H142" s="6">
        <f>IF((F138+10)&lt;F137,"",(F138+10))</f>
        <v>40401</v>
      </c>
      <c r="I142" s="6">
        <f>IF((F138+11)&lt;F137,"",(F138+11))</f>
        <v>40402</v>
      </c>
      <c r="J142" s="6">
        <f>IF((F138+12)&lt;F137,"",(F138+12))</f>
        <v>40403</v>
      </c>
      <c r="K142" s="15">
        <f>IF((F138+13)&lt;F137,"",(F138+13))</f>
        <v>40404</v>
      </c>
      <c r="L142" s="102"/>
      <c r="M142" s="63"/>
      <c r="N142" s="63"/>
      <c r="O142" s="12"/>
      <c r="P142" s="12"/>
      <c r="Q142" s="12"/>
      <c r="R142" s="12"/>
      <c r="S142" s="12"/>
    </row>
    <row r="143" spans="1:14" s="10" customFormat="1" ht="99.75" customHeight="1" thickBot="1" thickTop="1">
      <c r="A143" s="54"/>
      <c r="B143" s="54"/>
      <c r="C143" s="54"/>
      <c r="D143" s="102">
        <f t="shared" si="14"/>
        <v>40391</v>
      </c>
      <c r="E143" s="22"/>
      <c r="F143" s="23"/>
      <c r="G143" s="23"/>
      <c r="H143" s="22"/>
      <c r="I143" s="23"/>
      <c r="J143" s="23"/>
      <c r="K143" s="22"/>
      <c r="L143" s="102">
        <f t="shared" si="15"/>
        <v>40391</v>
      </c>
      <c r="M143" s="71"/>
      <c r="N143" s="71"/>
    </row>
    <row r="144" spans="1:19" s="10" customFormat="1" ht="49.5" customHeight="1" thickBot="1" thickTop="1">
      <c r="A144" s="54"/>
      <c r="B144" s="54"/>
      <c r="C144" s="54"/>
      <c r="D144" s="102"/>
      <c r="E144" s="14">
        <f>F138+14</f>
        <v>40405</v>
      </c>
      <c r="F144" s="6">
        <f>F138+15</f>
        <v>40406</v>
      </c>
      <c r="G144" s="6">
        <f>F138+16</f>
        <v>40407</v>
      </c>
      <c r="H144" s="6">
        <f>F138+17</f>
        <v>40408</v>
      </c>
      <c r="I144" s="6">
        <f>F138+18</f>
        <v>40409</v>
      </c>
      <c r="J144" s="6">
        <f>IF((F138+19)&gt;F151,"",(F138+19))</f>
        <v>40410</v>
      </c>
      <c r="K144" s="15">
        <f>IF((F138+20)&gt;F151,"",(F138+20))</f>
        <v>40411</v>
      </c>
      <c r="L144" s="102"/>
      <c r="M144" s="63"/>
      <c r="N144" s="63"/>
      <c r="O144" s="12"/>
      <c r="P144" s="12"/>
      <c r="Q144" s="12"/>
      <c r="R144" s="12"/>
      <c r="S144" s="12"/>
    </row>
    <row r="145" spans="1:14" s="10" customFormat="1" ht="99.75" customHeight="1" thickBot="1" thickTop="1">
      <c r="A145" s="54"/>
      <c r="B145" s="54"/>
      <c r="C145" s="54"/>
      <c r="D145" s="102">
        <f t="shared" si="14"/>
        <v>40391</v>
      </c>
      <c r="E145" s="25"/>
      <c r="F145" s="26"/>
      <c r="G145" s="26"/>
      <c r="H145" s="26"/>
      <c r="I145" s="26"/>
      <c r="J145" s="26"/>
      <c r="K145" s="27"/>
      <c r="L145" s="102">
        <f t="shared" si="15"/>
        <v>40391</v>
      </c>
      <c r="M145" s="71"/>
      <c r="N145" s="71"/>
    </row>
    <row r="146" spans="1:19" s="10" customFormat="1" ht="49.5" customHeight="1" thickBot="1" thickTop="1">
      <c r="A146" s="54"/>
      <c r="B146" s="54"/>
      <c r="C146" s="54"/>
      <c r="D146" s="102"/>
      <c r="E146" s="14">
        <f>IF((F138+21)&gt;F151,"",(F138+21))</f>
        <v>40412</v>
      </c>
      <c r="F146" s="6">
        <f>IF((F138+22)&gt;F151,"",(F138+22))</f>
        <v>40413</v>
      </c>
      <c r="G146" s="6">
        <f>IF((F138+23)&gt;F151,"",(F138+23))</f>
        <v>40414</v>
      </c>
      <c r="H146" s="6">
        <f>IF((F138+24)&gt;F151,"",(F138+24))</f>
        <v>40415</v>
      </c>
      <c r="I146" s="6">
        <f>IF((F138+25)&gt;F151,"",(F138+25))</f>
        <v>40416</v>
      </c>
      <c r="J146" s="6">
        <f>IF((F138+26)&gt;F151,"",(F138+26))</f>
        <v>40417</v>
      </c>
      <c r="K146" s="15">
        <f>IF((F138+27)&gt;F151,"",(F138+27))</f>
        <v>40418</v>
      </c>
      <c r="L146" s="102"/>
      <c r="M146" s="63"/>
      <c r="N146" s="63"/>
      <c r="O146" s="12"/>
      <c r="P146" s="12"/>
      <c r="Q146" s="12"/>
      <c r="R146" s="12"/>
      <c r="S146" s="12"/>
    </row>
    <row r="147" spans="1:14" s="10" customFormat="1" ht="99.75" customHeight="1" thickBot="1" thickTop="1">
      <c r="A147" s="54"/>
      <c r="B147" s="54"/>
      <c r="C147" s="54"/>
      <c r="D147" s="102">
        <f t="shared" si="14"/>
        <v>40391</v>
      </c>
      <c r="E147" s="22"/>
      <c r="F147" s="23"/>
      <c r="G147" s="23"/>
      <c r="H147" s="22"/>
      <c r="I147" s="23"/>
      <c r="J147" s="23"/>
      <c r="K147" s="22"/>
      <c r="L147" s="102">
        <f t="shared" si="15"/>
        <v>40391</v>
      </c>
      <c r="M147" s="71"/>
      <c r="N147" s="71"/>
    </row>
    <row r="148" spans="1:19" s="10" customFormat="1" ht="49.5" customHeight="1" thickBot="1" thickTop="1">
      <c r="A148" s="54"/>
      <c r="B148" s="54"/>
      <c r="C148" s="54"/>
      <c r="D148" s="102"/>
      <c r="E148" s="14">
        <f>IF((F138+28)&gt;F151,"",(F138+28))</f>
        <v>40419</v>
      </c>
      <c r="F148" s="6">
        <f>IF((F138+29)&gt;F151,"",(F138+29))</f>
        <v>40420</v>
      </c>
      <c r="G148" s="6">
        <f>IF((F138+30)&gt;F151,"",(F138+30))</f>
        <v>40421</v>
      </c>
      <c r="H148" s="6">
        <f>IF((F138+31)&gt;F151,"",(F138+31))</f>
      </c>
      <c r="I148" s="6">
        <f>IF((F138+32)&gt;F151,"",(F138+32))</f>
      </c>
      <c r="J148" s="6">
        <f>IF((F138+33)&gt;F151,"",(F138+33))</f>
      </c>
      <c r="K148" s="15">
        <f>IF((F138+34)&gt;F151,"",(F138+34))</f>
      </c>
      <c r="L148" s="102"/>
      <c r="M148" s="63"/>
      <c r="N148" s="63"/>
      <c r="O148" s="12"/>
      <c r="P148" s="12"/>
      <c r="Q148" s="12"/>
      <c r="R148" s="12"/>
      <c r="S148" s="12"/>
    </row>
    <row r="149" spans="1:14" s="10" customFormat="1" ht="99.75" customHeight="1" thickBot="1" thickTop="1">
      <c r="A149" s="54"/>
      <c r="B149" s="54"/>
      <c r="C149" s="54"/>
      <c r="D149" s="102">
        <f t="shared" si="14"/>
        <v>40391</v>
      </c>
      <c r="E149" s="22"/>
      <c r="F149" s="23"/>
      <c r="G149" s="23"/>
      <c r="H149" s="22"/>
      <c r="I149" s="23"/>
      <c r="J149" s="23"/>
      <c r="K149" s="22"/>
      <c r="L149" s="102">
        <f t="shared" si="15"/>
        <v>40391</v>
      </c>
      <c r="M149" s="71"/>
      <c r="N149" s="71"/>
    </row>
    <row r="150" spans="1:19" s="10" customFormat="1" ht="49.5" customHeight="1" thickBot="1" thickTop="1">
      <c r="A150" s="54"/>
      <c r="B150" s="54"/>
      <c r="C150" s="54"/>
      <c r="D150" s="102"/>
      <c r="E150" s="14">
        <f>IF((F138+35)&gt;F151,"",(F138+35))</f>
      </c>
      <c r="F150" s="6">
        <f>IF((F138+36)&gt;F151,"",(F138+36))</f>
      </c>
      <c r="G150" s="6">
        <f>IF((F138+37)&gt;F151,"",(F138+37))</f>
      </c>
      <c r="H150" s="6">
        <f>IF((F138+38)&gt;F151,"",(F138+38))</f>
      </c>
      <c r="I150" s="6">
        <f>IF((F138+39)&gt;F151,"",(F138+39))</f>
      </c>
      <c r="J150" s="6">
        <f>IF((F138+40)&gt;F151,"",(F138+40))</f>
      </c>
      <c r="K150" s="15">
        <f>IF((F138+41)&gt;F151,"",(F138+41))</f>
      </c>
      <c r="L150" s="102"/>
      <c r="M150" s="63"/>
      <c r="N150" s="63"/>
      <c r="O150" s="12"/>
      <c r="P150" s="12"/>
      <c r="Q150" s="12"/>
      <c r="R150" s="12"/>
      <c r="S150" s="12"/>
    </row>
    <row r="151" spans="1:19" s="10" customFormat="1" ht="49.5" customHeight="1" hidden="1" thickBot="1" thickTop="1">
      <c r="A151" s="54"/>
      <c r="B151" s="54"/>
      <c r="C151" s="54"/>
      <c r="D151" s="65"/>
      <c r="E151" s="28"/>
      <c r="F151" s="117">
        <f>DATE(YEAR(F137),MONTH(F137)+1,0)</f>
        <v>40421</v>
      </c>
      <c r="G151" s="118"/>
      <c r="H151" s="118"/>
      <c r="I151" s="118"/>
      <c r="J151" s="118"/>
      <c r="K151" s="29"/>
      <c r="L151" s="74"/>
      <c r="M151" s="58"/>
      <c r="N151" s="58"/>
      <c r="O151" s="11"/>
      <c r="P151" s="11"/>
      <c r="Q151" s="11"/>
      <c r="R151" s="11"/>
      <c r="S151" s="11"/>
    </row>
    <row r="152" spans="1:14" s="10" customFormat="1" ht="49.5" customHeight="1" hidden="1" thickBot="1" thickTop="1">
      <c r="A152" s="54"/>
      <c r="B152" s="54"/>
      <c r="C152" s="54"/>
      <c r="D152" s="65"/>
      <c r="E152" s="30"/>
      <c r="F152" s="31"/>
      <c r="G152" s="113">
        <f>F151+1</f>
        <v>40422</v>
      </c>
      <c r="H152" s="114"/>
      <c r="I152" s="114"/>
      <c r="J152" s="31"/>
      <c r="K152" s="31"/>
      <c r="L152" s="73"/>
      <c r="M152" s="71"/>
      <c r="N152" s="71"/>
    </row>
    <row r="153" spans="1:19" s="10" customFormat="1" ht="49.5" customHeight="1" hidden="1" thickTop="1">
      <c r="A153" s="54"/>
      <c r="B153" s="54"/>
      <c r="C153" s="54"/>
      <c r="D153" s="65"/>
      <c r="E153" s="32"/>
      <c r="F153" s="115">
        <f>((ROUNDDOWN((F154/7),0)))*(7)+1</f>
        <v>40419</v>
      </c>
      <c r="G153" s="115"/>
      <c r="H153" s="115"/>
      <c r="I153" s="115"/>
      <c r="J153" s="115"/>
      <c r="K153" s="33"/>
      <c r="L153" s="74"/>
      <c r="M153" s="58"/>
      <c r="N153" s="58"/>
      <c r="O153" s="11"/>
      <c r="P153" s="11"/>
      <c r="Q153" s="11"/>
      <c r="R153" s="11"/>
      <c r="S153" s="11"/>
    </row>
    <row r="154" spans="1:19" s="10" customFormat="1" ht="33" customHeight="1" thickBot="1" thickTop="1">
      <c r="A154" s="54"/>
      <c r="B154" s="54"/>
      <c r="C154" s="54"/>
      <c r="D154" s="65"/>
      <c r="E154" s="78"/>
      <c r="F154" s="111">
        <f>DATE(YEAR(G152),MONTH(G152)+0,0)+1</f>
        <v>40422</v>
      </c>
      <c r="G154" s="111"/>
      <c r="H154" s="111"/>
      <c r="I154" s="111"/>
      <c r="J154" s="111"/>
      <c r="K154" s="79"/>
      <c r="L154" s="75"/>
      <c r="M154" s="57"/>
      <c r="N154" s="57"/>
      <c r="O154" s="5"/>
      <c r="P154" s="5"/>
      <c r="Q154" s="5"/>
      <c r="R154" s="5"/>
      <c r="S154" s="5"/>
    </row>
    <row r="155" spans="1:19" s="10" customFormat="1" ht="49.5" customHeight="1" hidden="1" thickBot="1">
      <c r="A155" s="54"/>
      <c r="B155" s="54"/>
      <c r="C155" s="54"/>
      <c r="D155" s="65"/>
      <c r="E155" s="34"/>
      <c r="F155" s="110">
        <f>(ROUNDDOWN((F154/7),0))*7+1</f>
        <v>40419</v>
      </c>
      <c r="G155" s="110"/>
      <c r="H155" s="110"/>
      <c r="I155" s="110"/>
      <c r="J155" s="110"/>
      <c r="K155" s="34"/>
      <c r="L155" s="74"/>
      <c r="M155" s="58"/>
      <c r="N155" s="58"/>
      <c r="O155" s="11"/>
      <c r="P155" s="11"/>
      <c r="Q155" s="11"/>
      <c r="R155" s="11"/>
      <c r="S155" s="11"/>
    </row>
    <row r="156" spans="1:19" s="10" customFormat="1" ht="99.75" customHeight="1" thickBot="1" thickTop="1">
      <c r="A156" s="54"/>
      <c r="B156" s="54"/>
      <c r="C156" s="54"/>
      <c r="D156" s="102">
        <f aca="true" t="shared" si="16" ref="D156:D166">$F$154</f>
        <v>40422</v>
      </c>
      <c r="E156" s="22"/>
      <c r="F156" s="23"/>
      <c r="G156" s="23"/>
      <c r="H156" s="22"/>
      <c r="I156" s="23"/>
      <c r="J156" s="23"/>
      <c r="K156" s="22"/>
      <c r="L156" s="102">
        <f aca="true" t="shared" si="17" ref="L156:L166">$F$154</f>
        <v>40422</v>
      </c>
      <c r="M156" s="70"/>
      <c r="N156" s="70"/>
      <c r="O156" s="13"/>
      <c r="P156" s="13"/>
      <c r="Q156" s="13"/>
      <c r="R156" s="13"/>
      <c r="S156" s="13"/>
    </row>
    <row r="157" spans="1:19" s="10" customFormat="1" ht="49.5" customHeight="1" thickBot="1" thickTop="1">
      <c r="A157" s="54"/>
      <c r="B157" s="54"/>
      <c r="C157" s="54"/>
      <c r="D157" s="102"/>
      <c r="E157" s="35">
        <f>IF((F155)&lt;F154,"",(F155))</f>
      </c>
      <c r="F157" s="36">
        <f>IF((F155+1)&lt;F154,"",(F155+1))</f>
      </c>
      <c r="G157" s="36">
        <f>IF((F155+2)&lt;F154,"",(F155+2))</f>
      </c>
      <c r="H157" s="36">
        <f>IF((F155+3)&lt;F154,"",(F155+3))</f>
        <v>40422</v>
      </c>
      <c r="I157" s="36">
        <f>IF((F155+4)&lt;F154,"",(F155+4))</f>
        <v>40423</v>
      </c>
      <c r="J157" s="36">
        <f>IF((F155+5)&lt;F154,"",(F155+5))</f>
        <v>40424</v>
      </c>
      <c r="K157" s="37">
        <f>IF((F155+6)&lt;F154,"",(F155+6))</f>
        <v>40425</v>
      </c>
      <c r="L157" s="102"/>
      <c r="M157" s="63"/>
      <c r="N157" s="63"/>
      <c r="O157" s="12"/>
      <c r="P157" s="12"/>
      <c r="Q157" s="12"/>
      <c r="R157" s="12"/>
      <c r="S157" s="12"/>
    </row>
    <row r="158" spans="1:14" s="10" customFormat="1" ht="99.75" customHeight="1" thickBot="1" thickTop="1">
      <c r="A158" s="54"/>
      <c r="B158" s="54"/>
      <c r="C158" s="54"/>
      <c r="D158" s="102">
        <f t="shared" si="16"/>
        <v>40422</v>
      </c>
      <c r="E158" s="22"/>
      <c r="F158" s="23"/>
      <c r="G158" s="23"/>
      <c r="H158" s="22"/>
      <c r="I158" s="23"/>
      <c r="J158" s="23"/>
      <c r="K158" s="22"/>
      <c r="L158" s="102">
        <f t="shared" si="17"/>
        <v>40422</v>
      </c>
      <c r="M158" s="71"/>
      <c r="N158" s="71"/>
    </row>
    <row r="159" spans="1:19" s="10" customFormat="1" ht="49.5" customHeight="1" thickBot="1" thickTop="1">
      <c r="A159" s="54"/>
      <c r="B159" s="54"/>
      <c r="C159" s="54"/>
      <c r="D159" s="102"/>
      <c r="E159" s="14">
        <f>IF((F155+7)&lt;F154,"",(F155+7))</f>
        <v>40426</v>
      </c>
      <c r="F159" s="6">
        <f>IF((F155+8)&lt;F154,"",(F155+8))</f>
        <v>40427</v>
      </c>
      <c r="G159" s="6">
        <f>IF((F155+9)&lt;F154,"",(F155+9))</f>
        <v>40428</v>
      </c>
      <c r="H159" s="6">
        <f>IF((F155+10)&lt;F154,"",(F155+10))</f>
        <v>40429</v>
      </c>
      <c r="I159" s="6">
        <f>IF((F155+11)&lt;F154,"",(F155+11))</f>
        <v>40430</v>
      </c>
      <c r="J159" s="6">
        <f>IF((F155+12)&lt;F154,"",(F155+12))</f>
        <v>40431</v>
      </c>
      <c r="K159" s="15">
        <f>IF((F155+13)&lt;F154,"",(F155+13))</f>
        <v>40432</v>
      </c>
      <c r="L159" s="102"/>
      <c r="M159" s="63"/>
      <c r="N159" s="63"/>
      <c r="O159" s="12"/>
      <c r="P159" s="12"/>
      <c r="Q159" s="12"/>
      <c r="R159" s="12"/>
      <c r="S159" s="12"/>
    </row>
    <row r="160" spans="1:14" s="10" customFormat="1" ht="99.75" customHeight="1" thickBot="1" thickTop="1">
      <c r="A160" s="54"/>
      <c r="B160" s="54"/>
      <c r="C160" s="54"/>
      <c r="D160" s="102">
        <f t="shared" si="16"/>
        <v>40422</v>
      </c>
      <c r="E160" s="22"/>
      <c r="F160" s="23"/>
      <c r="G160" s="23"/>
      <c r="H160" s="22"/>
      <c r="I160" s="23"/>
      <c r="J160" s="23"/>
      <c r="K160" s="22"/>
      <c r="L160" s="102">
        <f t="shared" si="17"/>
        <v>40422</v>
      </c>
      <c r="M160" s="71"/>
      <c r="N160" s="71"/>
    </row>
    <row r="161" spans="1:19" s="10" customFormat="1" ht="49.5" customHeight="1" thickBot="1" thickTop="1">
      <c r="A161" s="54"/>
      <c r="B161" s="54"/>
      <c r="C161" s="54"/>
      <c r="D161" s="102"/>
      <c r="E161" s="14">
        <f>F155+14</f>
        <v>40433</v>
      </c>
      <c r="F161" s="6">
        <f>F155+15</f>
        <v>40434</v>
      </c>
      <c r="G161" s="6">
        <f>F155+16</f>
        <v>40435</v>
      </c>
      <c r="H161" s="6">
        <f>F155+17</f>
        <v>40436</v>
      </c>
      <c r="I161" s="6">
        <f>F155+18</f>
        <v>40437</v>
      </c>
      <c r="J161" s="6">
        <f>IF((F155+19)&gt;F168,"",(F155+19))</f>
        <v>40438</v>
      </c>
      <c r="K161" s="15">
        <f>IF((F155+20)&gt;F168,"",(F155+20))</f>
        <v>40439</v>
      </c>
      <c r="L161" s="102"/>
      <c r="M161" s="63"/>
      <c r="N161" s="63"/>
      <c r="O161" s="12"/>
      <c r="P161" s="12"/>
      <c r="Q161" s="12"/>
      <c r="R161" s="12"/>
      <c r="S161" s="12"/>
    </row>
    <row r="162" spans="1:14" s="10" customFormat="1" ht="99.75" customHeight="1" thickBot="1" thickTop="1">
      <c r="A162" s="54"/>
      <c r="B162" s="54"/>
      <c r="C162" s="54"/>
      <c r="D162" s="102">
        <f t="shared" si="16"/>
        <v>40422</v>
      </c>
      <c r="E162" s="22"/>
      <c r="F162" s="23"/>
      <c r="G162" s="23"/>
      <c r="H162" s="22"/>
      <c r="I162" s="23"/>
      <c r="J162" s="23"/>
      <c r="K162" s="22"/>
      <c r="L162" s="102">
        <f t="shared" si="17"/>
        <v>40422</v>
      </c>
      <c r="M162" s="71"/>
      <c r="N162" s="71"/>
    </row>
    <row r="163" spans="1:19" s="10" customFormat="1" ht="49.5" customHeight="1" thickBot="1" thickTop="1">
      <c r="A163" s="54"/>
      <c r="B163" s="54"/>
      <c r="C163" s="54"/>
      <c r="D163" s="102"/>
      <c r="E163" s="14">
        <f>IF((F155+21)&gt;F168,"",(F155+21))</f>
        <v>40440</v>
      </c>
      <c r="F163" s="6">
        <f>IF((F155+22)&gt;F168,"",(F155+22))</f>
        <v>40441</v>
      </c>
      <c r="G163" s="6">
        <f>IF((F155+23)&gt;F168,"",(F155+23))</f>
        <v>40442</v>
      </c>
      <c r="H163" s="6">
        <f>IF((F155+24)&gt;F168,"",(F155+24))</f>
        <v>40443</v>
      </c>
      <c r="I163" s="6">
        <f>IF((F155+25)&gt;F168,"",(F155+25))</f>
        <v>40444</v>
      </c>
      <c r="J163" s="6">
        <f>IF((F155+26)&gt;F168,"",(F155+26))</f>
        <v>40445</v>
      </c>
      <c r="K163" s="15">
        <f>IF((F155+27)&gt;F168,"",(F155+27))</f>
        <v>40446</v>
      </c>
      <c r="L163" s="102"/>
      <c r="M163" s="63"/>
      <c r="N163" s="63"/>
      <c r="O163" s="12"/>
      <c r="P163" s="12"/>
      <c r="Q163" s="12"/>
      <c r="R163" s="12"/>
      <c r="S163" s="12"/>
    </row>
    <row r="164" spans="1:14" s="10" customFormat="1" ht="99.75" customHeight="1" thickBot="1" thickTop="1">
      <c r="A164" s="54"/>
      <c r="B164" s="54"/>
      <c r="C164" s="54"/>
      <c r="D164" s="102">
        <f t="shared" si="16"/>
        <v>40422</v>
      </c>
      <c r="E164" s="22"/>
      <c r="F164" s="23"/>
      <c r="G164" s="23"/>
      <c r="H164" s="22"/>
      <c r="I164" s="23"/>
      <c r="J164" s="23"/>
      <c r="K164" s="22"/>
      <c r="L164" s="102">
        <f t="shared" si="17"/>
        <v>40422</v>
      </c>
      <c r="M164" s="71"/>
      <c r="N164" s="71"/>
    </row>
    <row r="165" spans="1:19" s="10" customFormat="1" ht="49.5" customHeight="1" thickBot="1" thickTop="1">
      <c r="A165" s="54"/>
      <c r="B165" s="54"/>
      <c r="C165" s="54"/>
      <c r="D165" s="102"/>
      <c r="E165" s="14">
        <f>IF((F155+28)&gt;F168,"",(F155+28))</f>
        <v>40447</v>
      </c>
      <c r="F165" s="6">
        <f>IF((F155+29)&gt;F168,"",(F155+29))</f>
        <v>40448</v>
      </c>
      <c r="G165" s="6">
        <f>IF((F155+30)&gt;F168,"",(F155+30))</f>
        <v>40449</v>
      </c>
      <c r="H165" s="6">
        <f>IF((F155+31)&gt;F168,"",(F155+31))</f>
        <v>40450</v>
      </c>
      <c r="I165" s="6">
        <f>IF((F155+32)&gt;F168,"",(F155+32))</f>
        <v>40451</v>
      </c>
      <c r="J165" s="6">
        <f>IF((F155+33)&gt;F168,"",(F155+33))</f>
      </c>
      <c r="K165" s="15">
        <f>IF((F155+34)&gt;F168,"",(F155+34))</f>
      </c>
      <c r="L165" s="102"/>
      <c r="M165" s="63"/>
      <c r="N165" s="63"/>
      <c r="O165" s="12"/>
      <c r="P165" s="12"/>
      <c r="Q165" s="12"/>
      <c r="R165" s="12"/>
      <c r="S165" s="12"/>
    </row>
    <row r="166" spans="1:14" s="10" customFormat="1" ht="99.75" customHeight="1" thickBot="1" thickTop="1">
      <c r="A166" s="54"/>
      <c r="B166" s="54"/>
      <c r="C166" s="54"/>
      <c r="D166" s="102">
        <f t="shared" si="16"/>
        <v>40422</v>
      </c>
      <c r="E166" s="22"/>
      <c r="F166" s="23"/>
      <c r="G166" s="23"/>
      <c r="H166" s="22"/>
      <c r="I166" s="23"/>
      <c r="J166" s="23"/>
      <c r="K166" s="22"/>
      <c r="L166" s="102">
        <f t="shared" si="17"/>
        <v>40422</v>
      </c>
      <c r="M166" s="71"/>
      <c r="N166" s="71"/>
    </row>
    <row r="167" spans="1:19" s="10" customFormat="1" ht="49.5" customHeight="1" thickBot="1" thickTop="1">
      <c r="A167" s="54"/>
      <c r="B167" s="54"/>
      <c r="C167" s="54"/>
      <c r="D167" s="102"/>
      <c r="E167" s="14">
        <f>IF((F155+35)&gt;F168,"",(F155+35))</f>
      </c>
      <c r="F167" s="6">
        <f>IF((F155+36)&gt;F168,"",(F155+36))</f>
      </c>
      <c r="G167" s="6">
        <f>IF((F155+37)&gt;F168,"",(F155+37))</f>
      </c>
      <c r="H167" s="6">
        <f>IF((F155+38)&gt;F168,"",(F155+38))</f>
      </c>
      <c r="I167" s="6">
        <f>IF((F155+39)&gt;F168,"",(F155+39))</f>
      </c>
      <c r="J167" s="6">
        <f>IF((F155+40)&gt;F168,"",(F155+40))</f>
      </c>
      <c r="K167" s="15">
        <f>IF((F155+41)&gt;F168,"",(F155+41))</f>
      </c>
      <c r="L167" s="102"/>
      <c r="M167" s="63"/>
      <c r="N167" s="63"/>
      <c r="O167" s="12"/>
      <c r="P167" s="12"/>
      <c r="Q167" s="12"/>
      <c r="R167" s="12"/>
      <c r="S167" s="12"/>
    </row>
    <row r="168" spans="1:19" s="10" customFormat="1" ht="49.5" customHeight="1" hidden="1" thickBot="1" thickTop="1">
      <c r="A168" s="54"/>
      <c r="B168" s="54"/>
      <c r="C168" s="54"/>
      <c r="D168" s="65"/>
      <c r="E168" s="28"/>
      <c r="F168" s="117">
        <f>DATE(YEAR(F154),MONTH(F154)+1,0)</f>
        <v>40451</v>
      </c>
      <c r="G168" s="118"/>
      <c r="H168" s="118"/>
      <c r="I168" s="118"/>
      <c r="J168" s="118"/>
      <c r="K168" s="29"/>
      <c r="L168" s="74"/>
      <c r="M168" s="58"/>
      <c r="N168" s="58"/>
      <c r="O168" s="11"/>
      <c r="P168" s="11"/>
      <c r="Q168" s="11"/>
      <c r="R168" s="11"/>
      <c r="S168" s="11"/>
    </row>
    <row r="169" spans="1:14" s="10" customFormat="1" ht="49.5" customHeight="1" hidden="1" thickBot="1" thickTop="1">
      <c r="A169" s="54"/>
      <c r="B169" s="54"/>
      <c r="C169" s="54"/>
      <c r="D169" s="65"/>
      <c r="E169" s="30"/>
      <c r="F169" s="31"/>
      <c r="G169" s="113">
        <f>F168+1</f>
        <v>40452</v>
      </c>
      <c r="H169" s="114"/>
      <c r="I169" s="114"/>
      <c r="J169" s="31"/>
      <c r="K169" s="31"/>
      <c r="L169" s="73"/>
      <c r="M169" s="71"/>
      <c r="N169" s="71"/>
    </row>
    <row r="170" spans="1:19" s="10" customFormat="1" ht="49.5" customHeight="1" hidden="1" thickTop="1">
      <c r="A170" s="54"/>
      <c r="B170" s="54"/>
      <c r="C170" s="54"/>
      <c r="D170" s="65"/>
      <c r="E170" s="32"/>
      <c r="F170" s="115">
        <f>((ROUNDDOWN((F171/7),0)))*(7)+1</f>
        <v>40447</v>
      </c>
      <c r="G170" s="115"/>
      <c r="H170" s="115"/>
      <c r="I170" s="115"/>
      <c r="J170" s="115"/>
      <c r="K170" s="33"/>
      <c r="L170" s="74"/>
      <c r="M170" s="58"/>
      <c r="N170" s="58"/>
      <c r="O170" s="11"/>
      <c r="P170" s="11"/>
      <c r="Q170" s="11"/>
      <c r="R170" s="11"/>
      <c r="S170" s="11"/>
    </row>
    <row r="171" spans="1:19" s="10" customFormat="1" ht="33" customHeight="1" thickBot="1" thickTop="1">
      <c r="A171" s="54"/>
      <c r="B171" s="54"/>
      <c r="C171" s="54"/>
      <c r="D171" s="65"/>
      <c r="E171" s="78"/>
      <c r="F171" s="111">
        <f>DATE(YEAR(G169),MONTH(G169)+0,0)+1</f>
        <v>40452</v>
      </c>
      <c r="G171" s="111"/>
      <c r="H171" s="111"/>
      <c r="I171" s="111"/>
      <c r="J171" s="111"/>
      <c r="K171" s="79"/>
      <c r="L171" s="75"/>
      <c r="M171" s="57"/>
      <c r="N171" s="57"/>
      <c r="O171" s="5"/>
      <c r="P171" s="5"/>
      <c r="Q171" s="5"/>
      <c r="R171" s="5"/>
      <c r="S171" s="5"/>
    </row>
    <row r="172" spans="1:19" s="10" customFormat="1" ht="49.5" customHeight="1" hidden="1" thickBot="1">
      <c r="A172" s="54"/>
      <c r="B172" s="54"/>
      <c r="C172" s="54"/>
      <c r="D172" s="65"/>
      <c r="E172" s="34"/>
      <c r="F172" s="110">
        <f>(ROUNDDOWN((F171/7),0))*7+1</f>
        <v>40447</v>
      </c>
      <c r="G172" s="110"/>
      <c r="H172" s="110"/>
      <c r="I172" s="110"/>
      <c r="J172" s="110"/>
      <c r="K172" s="34"/>
      <c r="L172" s="74"/>
      <c r="M172" s="58"/>
      <c r="N172" s="58"/>
      <c r="O172" s="11"/>
      <c r="P172" s="11"/>
      <c r="Q172" s="11"/>
      <c r="R172" s="11"/>
      <c r="S172" s="11"/>
    </row>
    <row r="173" spans="1:19" s="10" customFormat="1" ht="99.75" customHeight="1" thickBot="1" thickTop="1">
      <c r="A173" s="54"/>
      <c r="B173" s="54"/>
      <c r="C173" s="54"/>
      <c r="D173" s="102">
        <f aca="true" t="shared" si="18" ref="D173:D183">$F$171</f>
        <v>40452</v>
      </c>
      <c r="E173" s="22"/>
      <c r="F173" s="23"/>
      <c r="G173" s="23"/>
      <c r="H173" s="22"/>
      <c r="I173" s="23"/>
      <c r="J173" s="23"/>
      <c r="K173" s="22"/>
      <c r="L173" s="102">
        <f aca="true" t="shared" si="19" ref="L173:L183">$F$171</f>
        <v>40452</v>
      </c>
      <c r="M173" s="70"/>
      <c r="N173" s="70"/>
      <c r="O173" s="13"/>
      <c r="P173" s="13"/>
      <c r="Q173" s="13"/>
      <c r="R173" s="13"/>
      <c r="S173" s="13"/>
    </row>
    <row r="174" spans="1:19" s="10" customFormat="1" ht="49.5" customHeight="1" thickBot="1" thickTop="1">
      <c r="A174" s="54"/>
      <c r="B174" s="54"/>
      <c r="C174" s="54"/>
      <c r="D174" s="102"/>
      <c r="E174" s="35">
        <f>IF((F172)&lt;F171,"",(F172))</f>
      </c>
      <c r="F174" s="36">
        <f>IF((F172+1)&lt;F171,"",(F172+1))</f>
      </c>
      <c r="G174" s="36">
        <f>IF((F172+2)&lt;F171,"",(F172+2))</f>
      </c>
      <c r="H174" s="36">
        <f>IF((F172+3)&lt;F171,"",(F172+3))</f>
      </c>
      <c r="I174" s="36">
        <f>IF((F172+4)&lt;F171,"",(F172+4))</f>
      </c>
      <c r="J174" s="36">
        <f>IF((F172+5)&lt;F171,"",(F172+5))</f>
        <v>40452</v>
      </c>
      <c r="K174" s="37">
        <f>IF((F172+6)&lt;F171,"",(F172+6))</f>
        <v>40453</v>
      </c>
      <c r="L174" s="102"/>
      <c r="M174" s="63"/>
      <c r="N174" s="63"/>
      <c r="O174" s="12"/>
      <c r="P174" s="12"/>
      <c r="Q174" s="12"/>
      <c r="R174" s="12"/>
      <c r="S174" s="12"/>
    </row>
    <row r="175" spans="1:14" s="10" customFormat="1" ht="99.75" customHeight="1" thickBot="1" thickTop="1">
      <c r="A175" s="54"/>
      <c r="B175" s="54"/>
      <c r="C175" s="54"/>
      <c r="D175" s="102">
        <f t="shared" si="18"/>
        <v>40452</v>
      </c>
      <c r="E175" s="22"/>
      <c r="F175" s="23"/>
      <c r="G175" s="23"/>
      <c r="H175" s="22"/>
      <c r="I175" s="23"/>
      <c r="J175" s="23"/>
      <c r="K175" s="22"/>
      <c r="L175" s="102">
        <f t="shared" si="19"/>
        <v>40452</v>
      </c>
      <c r="M175" s="71"/>
      <c r="N175" s="71"/>
    </row>
    <row r="176" spans="1:19" s="10" customFormat="1" ht="49.5" customHeight="1" thickBot="1" thickTop="1">
      <c r="A176" s="54"/>
      <c r="B176" s="54"/>
      <c r="C176" s="54"/>
      <c r="D176" s="102"/>
      <c r="E176" s="14">
        <f>IF((F172+7)&lt;F171,"",(F172+7))</f>
        <v>40454</v>
      </c>
      <c r="F176" s="6">
        <f>IF((F172+8)&lt;F171,"",(F172+8))</f>
        <v>40455</v>
      </c>
      <c r="G176" s="6">
        <f>IF((F172+9)&lt;F171,"",(F172+9))</f>
        <v>40456</v>
      </c>
      <c r="H176" s="6">
        <f>IF((F172+10)&lt;F171,"",(F172+10))</f>
        <v>40457</v>
      </c>
      <c r="I176" s="6">
        <f>IF((F172+11)&lt;F171,"",(F172+11))</f>
        <v>40458</v>
      </c>
      <c r="J176" s="6">
        <f>IF((F172+12)&lt;F171,"",(F172+12))</f>
        <v>40459</v>
      </c>
      <c r="K176" s="15">
        <f>IF((F172+13)&lt;F171,"",(F172+13))</f>
        <v>40460</v>
      </c>
      <c r="L176" s="102"/>
      <c r="M176" s="63"/>
      <c r="N176" s="63"/>
      <c r="O176" s="12"/>
      <c r="P176" s="12"/>
      <c r="Q176" s="12"/>
      <c r="R176" s="12"/>
      <c r="S176" s="12"/>
    </row>
    <row r="177" spans="1:14" s="10" customFormat="1" ht="99.75" customHeight="1" thickBot="1" thickTop="1">
      <c r="A177" s="54"/>
      <c r="B177" s="54"/>
      <c r="C177" s="54"/>
      <c r="D177" s="102">
        <f t="shared" si="18"/>
        <v>40452</v>
      </c>
      <c r="E177" s="22"/>
      <c r="F177" s="23"/>
      <c r="G177" s="23"/>
      <c r="H177" s="22"/>
      <c r="I177" s="23"/>
      <c r="J177" s="23"/>
      <c r="K177" s="22"/>
      <c r="L177" s="102">
        <f t="shared" si="19"/>
        <v>40452</v>
      </c>
      <c r="M177" s="71"/>
      <c r="N177" s="71"/>
    </row>
    <row r="178" spans="1:19" s="10" customFormat="1" ht="49.5" customHeight="1" thickBot="1" thickTop="1">
      <c r="A178" s="54"/>
      <c r="B178" s="54"/>
      <c r="C178" s="54"/>
      <c r="D178" s="102"/>
      <c r="E178" s="14">
        <f>F172+14</f>
        <v>40461</v>
      </c>
      <c r="F178" s="6">
        <f>F172+15</f>
        <v>40462</v>
      </c>
      <c r="G178" s="6">
        <f>F172+16</f>
        <v>40463</v>
      </c>
      <c r="H178" s="6">
        <f>F172+17</f>
        <v>40464</v>
      </c>
      <c r="I178" s="6">
        <f>F172+18</f>
        <v>40465</v>
      </c>
      <c r="J178" s="6">
        <f>IF((F172+19)&gt;F185,"",(F172+19))</f>
        <v>40466</v>
      </c>
      <c r="K178" s="15">
        <f>IF((F172+20)&gt;F185,"",(F172+20))</f>
        <v>40467</v>
      </c>
      <c r="L178" s="102"/>
      <c r="M178" s="63"/>
      <c r="N178" s="63"/>
      <c r="O178" s="12"/>
      <c r="P178" s="12"/>
      <c r="Q178" s="12"/>
      <c r="R178" s="12"/>
      <c r="S178" s="12"/>
    </row>
    <row r="179" spans="1:14" s="10" customFormat="1" ht="99.75" customHeight="1" thickBot="1" thickTop="1">
      <c r="A179" s="54"/>
      <c r="B179" s="54"/>
      <c r="C179" s="54"/>
      <c r="D179" s="102">
        <f t="shared" si="18"/>
        <v>40452</v>
      </c>
      <c r="E179" s="22"/>
      <c r="F179" s="23"/>
      <c r="G179" s="23"/>
      <c r="H179" s="22"/>
      <c r="I179" s="23"/>
      <c r="J179" s="23"/>
      <c r="K179" s="22"/>
      <c r="L179" s="102">
        <f t="shared" si="19"/>
        <v>40452</v>
      </c>
      <c r="M179" s="71"/>
      <c r="N179" s="71"/>
    </row>
    <row r="180" spans="1:19" s="10" customFormat="1" ht="49.5" customHeight="1" thickBot="1" thickTop="1">
      <c r="A180" s="54"/>
      <c r="B180" s="54"/>
      <c r="C180" s="54"/>
      <c r="D180" s="102"/>
      <c r="E180" s="14">
        <f>IF((F172+21)&gt;F185,"",(F172+21))</f>
        <v>40468</v>
      </c>
      <c r="F180" s="6">
        <f>IF((F172+22)&gt;F185,"",(F172+22))</f>
        <v>40469</v>
      </c>
      <c r="G180" s="6">
        <f>IF((F172+23)&gt;F185,"",(F172+23))</f>
        <v>40470</v>
      </c>
      <c r="H180" s="6">
        <f>IF((F172+24)&gt;F185,"",(F172+24))</f>
        <v>40471</v>
      </c>
      <c r="I180" s="6">
        <f>IF((F172+25)&gt;F185,"",(F172+25))</f>
        <v>40472</v>
      </c>
      <c r="J180" s="6">
        <f>IF((F172+26)&gt;F185,"",(F172+26))</f>
        <v>40473</v>
      </c>
      <c r="K180" s="15">
        <f>IF((F172+27)&gt;F185,"",(F172+27))</f>
        <v>40474</v>
      </c>
      <c r="L180" s="102"/>
      <c r="M180" s="63"/>
      <c r="N180" s="63"/>
      <c r="O180" s="12"/>
      <c r="P180" s="12"/>
      <c r="Q180" s="12"/>
      <c r="R180" s="12"/>
      <c r="S180" s="12"/>
    </row>
    <row r="181" spans="1:14" s="10" customFormat="1" ht="99.75" customHeight="1" thickBot="1" thickTop="1">
      <c r="A181" s="54"/>
      <c r="B181" s="54"/>
      <c r="C181" s="54"/>
      <c r="D181" s="102">
        <f t="shared" si="18"/>
        <v>40452</v>
      </c>
      <c r="E181" s="22"/>
      <c r="F181" s="23"/>
      <c r="G181" s="23"/>
      <c r="H181" s="22"/>
      <c r="I181" s="23"/>
      <c r="J181" s="23"/>
      <c r="K181" s="22"/>
      <c r="L181" s="102">
        <f t="shared" si="19"/>
        <v>40452</v>
      </c>
      <c r="M181" s="71"/>
      <c r="N181" s="71"/>
    </row>
    <row r="182" spans="1:19" s="10" customFormat="1" ht="49.5" customHeight="1" thickBot="1" thickTop="1">
      <c r="A182" s="54"/>
      <c r="B182" s="54"/>
      <c r="C182" s="54"/>
      <c r="D182" s="102"/>
      <c r="E182" s="14">
        <f>IF((F172+28)&gt;F185,"",(F172+28))</f>
        <v>40475</v>
      </c>
      <c r="F182" s="6">
        <f>IF((F172+29)&gt;F185,"",(F172+29))</f>
        <v>40476</v>
      </c>
      <c r="G182" s="6">
        <f>IF((F172+30)&gt;F185,"",(F172+30))</f>
        <v>40477</v>
      </c>
      <c r="H182" s="6">
        <f>IF((F172+31)&gt;F185,"",(F172+31))</f>
        <v>40478</v>
      </c>
      <c r="I182" s="6">
        <f>IF((F172+32)&gt;F185,"",(F172+32))</f>
        <v>40479</v>
      </c>
      <c r="J182" s="6">
        <f>IF((F172+33)&gt;F185,"",(F172+33))</f>
        <v>40480</v>
      </c>
      <c r="K182" s="15">
        <f>IF((F172+34)&gt;F185,"",(F172+34))</f>
        <v>40481</v>
      </c>
      <c r="L182" s="102"/>
      <c r="M182" s="63"/>
      <c r="N182" s="63"/>
      <c r="O182" s="12"/>
      <c r="P182" s="12"/>
      <c r="Q182" s="12"/>
      <c r="R182" s="12"/>
      <c r="S182" s="12"/>
    </row>
    <row r="183" spans="1:14" s="10" customFormat="1" ht="99.75" customHeight="1" thickBot="1" thickTop="1">
      <c r="A183" s="54"/>
      <c r="B183" s="54"/>
      <c r="C183" s="54"/>
      <c r="D183" s="102">
        <f t="shared" si="18"/>
        <v>40452</v>
      </c>
      <c r="E183" s="22"/>
      <c r="F183" s="23"/>
      <c r="G183" s="23"/>
      <c r="H183" s="22"/>
      <c r="I183" s="23"/>
      <c r="J183" s="23"/>
      <c r="K183" s="22"/>
      <c r="L183" s="102">
        <f t="shared" si="19"/>
        <v>40452</v>
      </c>
      <c r="M183" s="71"/>
      <c r="N183" s="71"/>
    </row>
    <row r="184" spans="1:19" s="10" customFormat="1" ht="49.5" customHeight="1" thickBot="1" thickTop="1">
      <c r="A184" s="54"/>
      <c r="B184" s="54"/>
      <c r="C184" s="54"/>
      <c r="D184" s="102"/>
      <c r="E184" s="14">
        <f>IF((F172+35)&gt;F185,"",(F172+35))</f>
        <v>40482</v>
      </c>
      <c r="F184" s="6">
        <f>IF((F172+36)&gt;F185,"",(F172+36))</f>
      </c>
      <c r="G184" s="6">
        <f>IF((F172+37)&gt;F185,"",(F172+37))</f>
      </c>
      <c r="H184" s="6">
        <f>IF((F172+38)&gt;F185,"",(F172+38))</f>
      </c>
      <c r="I184" s="6">
        <f>IF((F172+39)&gt;F185,"",(F172+39))</f>
      </c>
      <c r="J184" s="6">
        <f>IF((F172+40)&gt;F185,"",(F172+40))</f>
      </c>
      <c r="K184" s="15">
        <f>IF((F172+41)&gt;F185,"",(F172+41))</f>
      </c>
      <c r="L184" s="102"/>
      <c r="M184" s="63"/>
      <c r="N184" s="63"/>
      <c r="O184" s="12"/>
      <c r="P184" s="12"/>
      <c r="Q184" s="12"/>
      <c r="R184" s="12"/>
      <c r="S184" s="12"/>
    </row>
    <row r="185" spans="1:19" s="10" customFormat="1" ht="49.5" customHeight="1" hidden="1" thickBot="1" thickTop="1">
      <c r="A185" s="54"/>
      <c r="B185" s="54"/>
      <c r="C185" s="54"/>
      <c r="D185" s="65"/>
      <c r="E185" s="28"/>
      <c r="F185" s="117">
        <f>DATE(YEAR(F171),MONTH(F171)+1,0)</f>
        <v>40482</v>
      </c>
      <c r="G185" s="118"/>
      <c r="H185" s="118"/>
      <c r="I185" s="118"/>
      <c r="J185" s="118"/>
      <c r="K185" s="29"/>
      <c r="L185" s="74"/>
      <c r="M185" s="58"/>
      <c r="N185" s="58"/>
      <c r="O185" s="11"/>
      <c r="P185" s="11"/>
      <c r="Q185" s="11"/>
      <c r="R185" s="11"/>
      <c r="S185" s="11"/>
    </row>
    <row r="186" spans="1:14" s="10" customFormat="1" ht="49.5" customHeight="1" hidden="1" thickBot="1" thickTop="1">
      <c r="A186" s="54"/>
      <c r="B186" s="54"/>
      <c r="C186" s="54"/>
      <c r="D186" s="65"/>
      <c r="E186" s="30"/>
      <c r="F186" s="31"/>
      <c r="G186" s="113">
        <f>F185+1</f>
        <v>40483</v>
      </c>
      <c r="H186" s="114"/>
      <c r="I186" s="114"/>
      <c r="J186" s="31"/>
      <c r="K186" s="31"/>
      <c r="L186" s="73"/>
      <c r="M186" s="71"/>
      <c r="N186" s="71"/>
    </row>
    <row r="187" spans="1:19" s="10" customFormat="1" ht="49.5" customHeight="1" hidden="1" thickTop="1">
      <c r="A187" s="54"/>
      <c r="B187" s="54"/>
      <c r="C187" s="54"/>
      <c r="D187" s="65"/>
      <c r="E187" s="32"/>
      <c r="F187" s="115">
        <f>((ROUNDDOWN((F188/7),0)))*(7)+1</f>
        <v>40482</v>
      </c>
      <c r="G187" s="115"/>
      <c r="H187" s="115"/>
      <c r="I187" s="115"/>
      <c r="J187" s="115"/>
      <c r="K187" s="33"/>
      <c r="L187" s="74"/>
      <c r="M187" s="58"/>
      <c r="N187" s="58"/>
      <c r="O187" s="11"/>
      <c r="P187" s="11"/>
      <c r="Q187" s="11"/>
      <c r="R187" s="11"/>
      <c r="S187" s="11"/>
    </row>
    <row r="188" spans="1:19" s="10" customFormat="1" ht="33" customHeight="1" thickBot="1" thickTop="1">
      <c r="A188" s="54"/>
      <c r="B188" s="54"/>
      <c r="C188" s="54"/>
      <c r="D188" s="65"/>
      <c r="E188" s="78"/>
      <c r="F188" s="111">
        <f>DATE(YEAR(G186),MONTH(G186)+0,0)+1</f>
        <v>40483</v>
      </c>
      <c r="G188" s="111"/>
      <c r="H188" s="111"/>
      <c r="I188" s="111"/>
      <c r="J188" s="111"/>
      <c r="K188" s="79"/>
      <c r="L188" s="75"/>
      <c r="M188" s="57"/>
      <c r="N188" s="57"/>
      <c r="O188" s="5"/>
      <c r="P188" s="5"/>
      <c r="Q188" s="5"/>
      <c r="R188" s="5"/>
      <c r="S188" s="5"/>
    </row>
    <row r="189" spans="1:19" s="10" customFormat="1" ht="49.5" customHeight="1" hidden="1" thickBot="1">
      <c r="A189" s="54"/>
      <c r="B189" s="54"/>
      <c r="C189" s="54"/>
      <c r="D189" s="65"/>
      <c r="E189" s="34"/>
      <c r="F189" s="110">
        <f>(ROUNDDOWN((F188/7),0))*7+1</f>
        <v>40482</v>
      </c>
      <c r="G189" s="110"/>
      <c r="H189" s="110"/>
      <c r="I189" s="110"/>
      <c r="J189" s="110"/>
      <c r="K189" s="34"/>
      <c r="L189" s="74"/>
      <c r="M189" s="58"/>
      <c r="N189" s="58"/>
      <c r="O189" s="11"/>
      <c r="P189" s="11"/>
      <c r="Q189" s="11"/>
      <c r="R189" s="11"/>
      <c r="S189" s="11"/>
    </row>
    <row r="190" spans="1:19" s="10" customFormat="1" ht="99.75" customHeight="1" thickBot="1" thickTop="1">
      <c r="A190" s="54"/>
      <c r="B190" s="54"/>
      <c r="C190" s="54"/>
      <c r="D190" s="102">
        <f aca="true" t="shared" si="20" ref="D190:D200">$F$188</f>
        <v>40483</v>
      </c>
      <c r="E190" s="22"/>
      <c r="F190" s="23"/>
      <c r="G190" s="23"/>
      <c r="H190" s="22"/>
      <c r="I190" s="23"/>
      <c r="J190" s="23"/>
      <c r="K190" s="22"/>
      <c r="L190" s="102">
        <f aca="true" t="shared" si="21" ref="L190:L200">$F$188</f>
        <v>40483</v>
      </c>
      <c r="M190" s="70"/>
      <c r="N190" s="70"/>
      <c r="O190" s="13"/>
      <c r="P190" s="13"/>
      <c r="Q190" s="13"/>
      <c r="R190" s="13"/>
      <c r="S190" s="13"/>
    </row>
    <row r="191" spans="1:19" s="10" customFormat="1" ht="49.5" customHeight="1" thickBot="1" thickTop="1">
      <c r="A191" s="54"/>
      <c r="B191" s="54"/>
      <c r="C191" s="54"/>
      <c r="D191" s="102"/>
      <c r="E191" s="35">
        <f>IF((F189)&lt;F188,"",(F189))</f>
      </c>
      <c r="F191" s="36">
        <f>IF((F189+1)&lt;F188,"",(F189+1))</f>
        <v>40483</v>
      </c>
      <c r="G191" s="36">
        <f>IF((F189+2)&lt;F188,"",(F189+2))</f>
        <v>40484</v>
      </c>
      <c r="H191" s="36">
        <f>IF((F189+3)&lt;F188,"",(F189+3))</f>
        <v>40485</v>
      </c>
      <c r="I191" s="36">
        <f>IF((F189+4)&lt;F188,"",(F189+4))</f>
        <v>40486</v>
      </c>
      <c r="J191" s="36">
        <f>IF((F189+5)&lt;F188,"",(F189+5))</f>
        <v>40487</v>
      </c>
      <c r="K191" s="37">
        <f>IF((F189+6)&lt;F188,"",(F189+6))</f>
        <v>40488</v>
      </c>
      <c r="L191" s="102"/>
      <c r="M191" s="63"/>
      <c r="N191" s="63"/>
      <c r="O191" s="12"/>
      <c r="P191" s="12"/>
      <c r="Q191" s="12"/>
      <c r="R191" s="12"/>
      <c r="S191" s="12"/>
    </row>
    <row r="192" spans="1:14" s="10" customFormat="1" ht="99.75" customHeight="1" thickBot="1" thickTop="1">
      <c r="A192" s="54"/>
      <c r="B192" s="54"/>
      <c r="C192" s="54"/>
      <c r="D192" s="102">
        <f t="shared" si="20"/>
        <v>40483</v>
      </c>
      <c r="E192" s="22"/>
      <c r="F192" s="23"/>
      <c r="G192" s="23"/>
      <c r="H192" s="22"/>
      <c r="I192" s="23"/>
      <c r="J192" s="23"/>
      <c r="K192" s="22"/>
      <c r="L192" s="102">
        <f t="shared" si="21"/>
        <v>40483</v>
      </c>
      <c r="M192" s="71"/>
      <c r="N192" s="71"/>
    </row>
    <row r="193" spans="1:19" s="10" customFormat="1" ht="49.5" customHeight="1" thickBot="1" thickTop="1">
      <c r="A193" s="54"/>
      <c r="B193" s="54"/>
      <c r="C193" s="54"/>
      <c r="D193" s="102"/>
      <c r="E193" s="14">
        <f>IF((F189+7)&lt;F188,"",(F189+7))</f>
        <v>40489</v>
      </c>
      <c r="F193" s="6">
        <f>IF((F189+8)&lt;F188,"",(F189+8))</f>
        <v>40490</v>
      </c>
      <c r="G193" s="6">
        <f>IF((F189+9)&lt;F188,"",(F189+9))</f>
        <v>40491</v>
      </c>
      <c r="H193" s="6">
        <f>IF((F189+10)&lt;F188,"",(F189+10))</f>
        <v>40492</v>
      </c>
      <c r="I193" s="6">
        <f>IF((F189+11)&lt;F188,"",(F189+11))</f>
        <v>40493</v>
      </c>
      <c r="J193" s="6">
        <f>IF((F189+12)&lt;F188,"",(F189+12))</f>
        <v>40494</v>
      </c>
      <c r="K193" s="15">
        <f>IF((F189+13)&lt;F188,"",(F189+13))</f>
        <v>40495</v>
      </c>
      <c r="L193" s="102"/>
      <c r="M193" s="63"/>
      <c r="N193" s="63"/>
      <c r="O193" s="12"/>
      <c r="P193" s="12"/>
      <c r="Q193" s="12"/>
      <c r="R193" s="12"/>
      <c r="S193" s="12"/>
    </row>
    <row r="194" spans="1:14" s="10" customFormat="1" ht="99.75" customHeight="1" thickBot="1" thickTop="1">
      <c r="A194" s="54"/>
      <c r="B194" s="54"/>
      <c r="C194" s="54"/>
      <c r="D194" s="102">
        <f t="shared" si="20"/>
        <v>40483</v>
      </c>
      <c r="E194" s="22"/>
      <c r="F194" s="23"/>
      <c r="G194" s="23"/>
      <c r="H194" s="22"/>
      <c r="I194" s="23"/>
      <c r="J194" s="23"/>
      <c r="K194" s="22"/>
      <c r="L194" s="102">
        <f t="shared" si="21"/>
        <v>40483</v>
      </c>
      <c r="M194" s="71"/>
      <c r="N194" s="71"/>
    </row>
    <row r="195" spans="1:19" s="10" customFormat="1" ht="49.5" customHeight="1" thickBot="1" thickTop="1">
      <c r="A195" s="54"/>
      <c r="B195" s="54"/>
      <c r="C195" s="54"/>
      <c r="D195" s="102"/>
      <c r="E195" s="14">
        <f>F189+14</f>
        <v>40496</v>
      </c>
      <c r="F195" s="6">
        <f>F189+15</f>
        <v>40497</v>
      </c>
      <c r="G195" s="6">
        <f>F189+16</f>
        <v>40498</v>
      </c>
      <c r="H195" s="6">
        <f>F189+17</f>
        <v>40499</v>
      </c>
      <c r="I195" s="6">
        <f>F189+18</f>
        <v>40500</v>
      </c>
      <c r="J195" s="6">
        <f>IF((F189+19)&gt;F202,"",(F189+19))</f>
        <v>40501</v>
      </c>
      <c r="K195" s="15">
        <f>IF((F189+20)&gt;F202,"",(F189+20))</f>
        <v>40502</v>
      </c>
      <c r="L195" s="102"/>
      <c r="M195" s="63"/>
      <c r="N195" s="63"/>
      <c r="O195" s="12"/>
      <c r="P195" s="12"/>
      <c r="Q195" s="12"/>
      <c r="R195" s="12"/>
      <c r="S195" s="12"/>
    </row>
    <row r="196" spans="1:14" s="10" customFormat="1" ht="99.75" customHeight="1" thickBot="1" thickTop="1">
      <c r="A196" s="54"/>
      <c r="B196" s="54"/>
      <c r="C196" s="54"/>
      <c r="D196" s="102">
        <f t="shared" si="20"/>
        <v>40483</v>
      </c>
      <c r="E196" s="22"/>
      <c r="F196" s="23"/>
      <c r="G196" s="23"/>
      <c r="H196" s="22"/>
      <c r="I196" s="23"/>
      <c r="J196" s="23"/>
      <c r="K196" s="22"/>
      <c r="L196" s="102">
        <f t="shared" si="21"/>
        <v>40483</v>
      </c>
      <c r="M196" s="71"/>
      <c r="N196" s="71"/>
    </row>
    <row r="197" spans="1:19" s="10" customFormat="1" ht="49.5" customHeight="1" thickBot="1" thickTop="1">
      <c r="A197" s="54"/>
      <c r="B197" s="54"/>
      <c r="C197" s="54"/>
      <c r="D197" s="102"/>
      <c r="E197" s="14">
        <f>IF((F189+21)&gt;F202,"",(F189+21))</f>
        <v>40503</v>
      </c>
      <c r="F197" s="6">
        <f>IF((F189+22)&gt;F202,"",(F189+22))</f>
        <v>40504</v>
      </c>
      <c r="G197" s="6">
        <f>IF((F189+23)&gt;F202,"",(F189+23))</f>
        <v>40505</v>
      </c>
      <c r="H197" s="6">
        <f>IF((F189+24)&gt;F202,"",(F189+24))</f>
        <v>40506</v>
      </c>
      <c r="I197" s="6">
        <f>IF((F189+25)&gt;F202,"",(F189+25))</f>
        <v>40507</v>
      </c>
      <c r="J197" s="6">
        <f>IF((F189+26)&gt;F202,"",(F189+26))</f>
        <v>40508</v>
      </c>
      <c r="K197" s="15">
        <f>IF((F189+27)&gt;F202,"",(F189+27))</f>
        <v>40509</v>
      </c>
      <c r="L197" s="102"/>
      <c r="M197" s="63"/>
      <c r="N197" s="63"/>
      <c r="O197" s="12"/>
      <c r="P197" s="12"/>
      <c r="Q197" s="12"/>
      <c r="R197" s="12"/>
      <c r="S197" s="12"/>
    </row>
    <row r="198" spans="1:14" s="10" customFormat="1" ht="99.75" customHeight="1" thickBot="1" thickTop="1">
      <c r="A198" s="54"/>
      <c r="B198" s="54"/>
      <c r="C198" s="54"/>
      <c r="D198" s="102">
        <f t="shared" si="20"/>
        <v>40483</v>
      </c>
      <c r="E198" s="22"/>
      <c r="F198" s="23"/>
      <c r="G198" s="23"/>
      <c r="H198" s="22"/>
      <c r="I198" s="23"/>
      <c r="J198" s="23"/>
      <c r="K198" s="22"/>
      <c r="L198" s="102">
        <f t="shared" si="21"/>
        <v>40483</v>
      </c>
      <c r="M198" s="71"/>
      <c r="N198" s="71"/>
    </row>
    <row r="199" spans="1:19" s="10" customFormat="1" ht="49.5" customHeight="1" thickBot="1" thickTop="1">
      <c r="A199" s="54"/>
      <c r="B199" s="54"/>
      <c r="C199" s="54"/>
      <c r="D199" s="102"/>
      <c r="E199" s="14">
        <f>IF((F189+28)&gt;F202,"",(F189+28))</f>
        <v>40510</v>
      </c>
      <c r="F199" s="6">
        <f>IF((F189+29)&gt;F202,"",(F189+29))</f>
        <v>40511</v>
      </c>
      <c r="G199" s="6">
        <f>IF((F189+30)&gt;F202,"",(F189+30))</f>
        <v>40512</v>
      </c>
      <c r="H199" s="6">
        <f>IF((F189+31)&gt;F202,"",(F189+31))</f>
      </c>
      <c r="I199" s="6">
        <f>IF((F189+32)&gt;F202,"",(F189+32))</f>
      </c>
      <c r="J199" s="6">
        <f>IF((F189+33)&gt;F202,"",(F189+33))</f>
      </c>
      <c r="K199" s="15">
        <f>IF((F189+34)&gt;F202,"",(F189+34))</f>
      </c>
      <c r="L199" s="102"/>
      <c r="M199" s="63"/>
      <c r="N199" s="63"/>
      <c r="O199" s="12"/>
      <c r="P199" s="12"/>
      <c r="Q199" s="12"/>
      <c r="R199" s="12"/>
      <c r="S199" s="12"/>
    </row>
    <row r="200" spans="1:14" s="10" customFormat="1" ht="99.75" customHeight="1" thickBot="1" thickTop="1">
      <c r="A200" s="54"/>
      <c r="B200" s="54"/>
      <c r="C200" s="54"/>
      <c r="D200" s="102">
        <f t="shared" si="20"/>
        <v>40483</v>
      </c>
      <c r="E200" s="22"/>
      <c r="F200" s="23"/>
      <c r="G200" s="23"/>
      <c r="H200" s="22"/>
      <c r="I200" s="23"/>
      <c r="J200" s="23"/>
      <c r="K200" s="22"/>
      <c r="L200" s="102">
        <f t="shared" si="21"/>
        <v>40483</v>
      </c>
      <c r="M200" s="71"/>
      <c r="N200" s="71"/>
    </row>
    <row r="201" spans="1:19" s="10" customFormat="1" ht="49.5" customHeight="1" thickBot="1" thickTop="1">
      <c r="A201" s="54"/>
      <c r="B201" s="54"/>
      <c r="C201" s="54"/>
      <c r="D201" s="102"/>
      <c r="E201" s="14">
        <f>IF((F189+35)&gt;F202,"",(F189+35))</f>
      </c>
      <c r="F201" s="6">
        <f>IF((F189+36)&gt;F202,"",(F189+36))</f>
      </c>
      <c r="G201" s="6">
        <f>IF((F189+37)&gt;F202,"",(F189+37))</f>
      </c>
      <c r="H201" s="6">
        <f>IF((F189+38)&gt;F202,"",(F189+38))</f>
      </c>
      <c r="I201" s="6">
        <f>IF((F189+39)&gt;F202,"",(F189+39))</f>
      </c>
      <c r="J201" s="6">
        <f>IF((F189+40)&gt;F202,"",(F189+40))</f>
      </c>
      <c r="K201" s="15">
        <f>IF((F189+41)&gt;F202,"",(F189+41))</f>
      </c>
      <c r="L201" s="102"/>
      <c r="M201" s="63"/>
      <c r="N201" s="63"/>
      <c r="O201" s="12"/>
      <c r="P201" s="12"/>
      <c r="Q201" s="12"/>
      <c r="R201" s="12"/>
      <c r="S201" s="12"/>
    </row>
    <row r="202" spans="1:19" s="10" customFormat="1" ht="49.5" customHeight="1" hidden="1" thickBot="1" thickTop="1">
      <c r="A202" s="54"/>
      <c r="B202" s="54"/>
      <c r="C202" s="54"/>
      <c r="D202" s="65"/>
      <c r="E202" s="28"/>
      <c r="F202" s="117">
        <f>DATE(YEAR(F188),MONTH(F188)+1,0)</f>
        <v>40512</v>
      </c>
      <c r="G202" s="118"/>
      <c r="H202" s="118"/>
      <c r="I202" s="118"/>
      <c r="J202" s="118"/>
      <c r="K202" s="29"/>
      <c r="L202" s="74"/>
      <c r="M202" s="58"/>
      <c r="N202" s="58"/>
      <c r="O202" s="11"/>
      <c r="P202" s="11"/>
      <c r="Q202" s="11"/>
      <c r="R202" s="11"/>
      <c r="S202" s="11"/>
    </row>
    <row r="203" spans="1:14" s="10" customFormat="1" ht="49.5" customHeight="1" hidden="1" thickBot="1" thickTop="1">
      <c r="A203" s="54"/>
      <c r="B203" s="54"/>
      <c r="C203" s="54"/>
      <c r="D203" s="65"/>
      <c r="E203" s="30"/>
      <c r="F203" s="31"/>
      <c r="G203" s="113">
        <f>F202+1</f>
        <v>40513</v>
      </c>
      <c r="H203" s="114"/>
      <c r="I203" s="114"/>
      <c r="J203" s="31"/>
      <c r="K203" s="31"/>
      <c r="L203" s="73"/>
      <c r="M203" s="71"/>
      <c r="N203" s="71"/>
    </row>
    <row r="204" spans="1:19" s="10" customFormat="1" ht="49.5" customHeight="1" hidden="1" thickTop="1">
      <c r="A204" s="54"/>
      <c r="B204" s="54"/>
      <c r="C204" s="54"/>
      <c r="D204" s="65"/>
      <c r="E204" s="32"/>
      <c r="F204" s="115">
        <f>((ROUNDDOWN((F205/7),0)))*(7)+1</f>
        <v>40510</v>
      </c>
      <c r="G204" s="115"/>
      <c r="H204" s="115"/>
      <c r="I204" s="115"/>
      <c r="J204" s="115"/>
      <c r="K204" s="33"/>
      <c r="L204" s="74"/>
      <c r="M204" s="58"/>
      <c r="N204" s="58"/>
      <c r="O204" s="11"/>
      <c r="P204" s="11"/>
      <c r="Q204" s="11"/>
      <c r="R204" s="11"/>
      <c r="S204" s="11"/>
    </row>
    <row r="205" spans="1:19" s="10" customFormat="1" ht="33" customHeight="1" thickBot="1" thickTop="1">
      <c r="A205" s="54"/>
      <c r="B205" s="54"/>
      <c r="C205" s="54"/>
      <c r="D205" s="65"/>
      <c r="E205" s="78"/>
      <c r="F205" s="111">
        <f>DATE(YEAR(G203),MONTH(G203)+0,0)+1</f>
        <v>40513</v>
      </c>
      <c r="G205" s="111"/>
      <c r="H205" s="111"/>
      <c r="I205" s="111"/>
      <c r="J205" s="111"/>
      <c r="K205" s="79"/>
      <c r="L205" s="75"/>
      <c r="M205" s="57"/>
      <c r="N205" s="57"/>
      <c r="O205" s="5"/>
      <c r="P205" s="5"/>
      <c r="Q205" s="5"/>
      <c r="R205" s="5"/>
      <c r="S205" s="5"/>
    </row>
    <row r="206" spans="1:19" s="10" customFormat="1" ht="49.5" customHeight="1" hidden="1" thickBot="1">
      <c r="A206" s="54"/>
      <c r="B206" s="54"/>
      <c r="C206" s="54"/>
      <c r="D206" s="65"/>
      <c r="E206" s="34"/>
      <c r="F206" s="110">
        <f>(ROUNDDOWN((F205/7),0))*7+1</f>
        <v>40510</v>
      </c>
      <c r="G206" s="110"/>
      <c r="H206" s="110"/>
      <c r="I206" s="110"/>
      <c r="J206" s="110"/>
      <c r="K206" s="34"/>
      <c r="L206" s="74"/>
      <c r="M206" s="58"/>
      <c r="N206" s="58"/>
      <c r="O206" s="11"/>
      <c r="P206" s="11"/>
      <c r="Q206" s="11"/>
      <c r="R206" s="11"/>
      <c r="S206" s="11"/>
    </row>
    <row r="207" spans="1:19" s="10" customFormat="1" ht="99.75" customHeight="1" thickBot="1" thickTop="1">
      <c r="A207" s="54"/>
      <c r="B207" s="54"/>
      <c r="C207" s="54"/>
      <c r="D207" s="102">
        <f aca="true" t="shared" si="22" ref="D207:D217">$F$205</f>
        <v>40513</v>
      </c>
      <c r="E207" s="22"/>
      <c r="F207" s="23"/>
      <c r="G207" s="23"/>
      <c r="H207" s="22"/>
      <c r="I207" s="23"/>
      <c r="J207" s="23"/>
      <c r="K207" s="22"/>
      <c r="L207" s="102">
        <f aca="true" t="shared" si="23" ref="L207:L217">$F$205</f>
        <v>40513</v>
      </c>
      <c r="M207" s="70"/>
      <c r="N207" s="70"/>
      <c r="O207" s="13"/>
      <c r="P207" s="13"/>
      <c r="Q207" s="13"/>
      <c r="R207" s="13"/>
      <c r="S207" s="13"/>
    </row>
    <row r="208" spans="1:19" s="10" customFormat="1" ht="49.5" customHeight="1" thickBot="1" thickTop="1">
      <c r="A208" s="54"/>
      <c r="B208" s="54"/>
      <c r="C208" s="54"/>
      <c r="D208" s="121"/>
      <c r="E208" s="35">
        <f>IF((F206)&lt;F205,"",(F206))</f>
      </c>
      <c r="F208" s="36">
        <f>IF((F206+1)&lt;F205,"",(F206+1))</f>
      </c>
      <c r="G208" s="36">
        <f>IF((F206+2)&lt;F205,"",(F206+2))</f>
      </c>
      <c r="H208" s="36">
        <f>IF((F206+3)&lt;F205,"",(F206+3))</f>
        <v>40513</v>
      </c>
      <c r="I208" s="36">
        <f>IF((F206+4)&lt;F205,"",(F206+4))</f>
        <v>40514</v>
      </c>
      <c r="J208" s="36">
        <f>IF((F206+5)&lt;F205,"",(F206+5))</f>
        <v>40515</v>
      </c>
      <c r="K208" s="37">
        <f>IF((F206+6)&lt;F205,"",(F206+6))</f>
        <v>40516</v>
      </c>
      <c r="L208" s="121"/>
      <c r="M208" s="63"/>
      <c r="N208" s="63"/>
      <c r="O208" s="12"/>
      <c r="P208" s="12"/>
      <c r="Q208" s="12"/>
      <c r="R208" s="12"/>
      <c r="S208" s="12"/>
    </row>
    <row r="209" spans="1:14" s="10" customFormat="1" ht="99.75" customHeight="1" thickBot="1" thickTop="1">
      <c r="A209" s="54"/>
      <c r="B209" s="54"/>
      <c r="C209" s="54"/>
      <c r="D209" s="102">
        <f t="shared" si="22"/>
        <v>40513</v>
      </c>
      <c r="E209" s="22"/>
      <c r="F209" s="23"/>
      <c r="G209" s="23"/>
      <c r="H209" s="22"/>
      <c r="I209" s="23"/>
      <c r="J209" s="23"/>
      <c r="K209" s="22"/>
      <c r="L209" s="102">
        <f t="shared" si="23"/>
        <v>40513</v>
      </c>
      <c r="M209" s="71"/>
      <c r="N209" s="71"/>
    </row>
    <row r="210" spans="1:19" s="10" customFormat="1" ht="49.5" customHeight="1" thickBot="1" thickTop="1">
      <c r="A210" s="54"/>
      <c r="B210" s="54"/>
      <c r="C210" s="54"/>
      <c r="D210" s="102"/>
      <c r="E210" s="14">
        <f>IF((F206+7)&lt;F205,"",(F206+7))</f>
        <v>40517</v>
      </c>
      <c r="F210" s="6">
        <f>IF((F206+8)&lt;F205,"",(F206+8))</f>
        <v>40518</v>
      </c>
      <c r="G210" s="6">
        <f>IF((F206+9)&lt;F205,"",(F206+9))</f>
        <v>40519</v>
      </c>
      <c r="H210" s="6">
        <f>IF((F206+10)&lt;F205,"",(F206+10))</f>
        <v>40520</v>
      </c>
      <c r="I210" s="6">
        <f>IF((F206+11)&lt;F205,"",(F206+11))</f>
        <v>40521</v>
      </c>
      <c r="J210" s="6">
        <f>IF((F206+12)&lt;F205,"",(F206+12))</f>
        <v>40522</v>
      </c>
      <c r="K210" s="15">
        <f>IF((F206+13)&lt;F205,"",(F206+13))</f>
        <v>40523</v>
      </c>
      <c r="L210" s="102"/>
      <c r="M210" s="63"/>
      <c r="N210" s="63"/>
      <c r="O210" s="12"/>
      <c r="P210" s="12"/>
      <c r="Q210" s="12"/>
      <c r="R210" s="12"/>
      <c r="S210" s="12"/>
    </row>
    <row r="211" spans="1:14" s="10" customFormat="1" ht="99.75" customHeight="1" thickBot="1" thickTop="1">
      <c r="A211" s="54"/>
      <c r="B211" s="54"/>
      <c r="C211" s="54"/>
      <c r="D211" s="102">
        <f t="shared" si="22"/>
        <v>40513</v>
      </c>
      <c r="E211" s="22"/>
      <c r="F211" s="23"/>
      <c r="G211" s="23"/>
      <c r="H211" s="22"/>
      <c r="I211" s="23"/>
      <c r="J211" s="23"/>
      <c r="K211" s="22"/>
      <c r="L211" s="102">
        <f t="shared" si="23"/>
        <v>40513</v>
      </c>
      <c r="M211" s="71"/>
      <c r="N211" s="71"/>
    </row>
    <row r="212" spans="1:19" s="10" customFormat="1" ht="49.5" customHeight="1" thickBot="1" thickTop="1">
      <c r="A212" s="54"/>
      <c r="B212" s="54"/>
      <c r="C212" s="54"/>
      <c r="D212" s="121"/>
      <c r="E212" s="14">
        <f>F206+14</f>
        <v>40524</v>
      </c>
      <c r="F212" s="6">
        <f>F206+15</f>
        <v>40525</v>
      </c>
      <c r="G212" s="6">
        <f>F206+16</f>
        <v>40526</v>
      </c>
      <c r="H212" s="6">
        <f>F206+17</f>
        <v>40527</v>
      </c>
      <c r="I212" s="6">
        <f>F206+18</f>
        <v>40528</v>
      </c>
      <c r="J212" s="6">
        <f>IF((F206+19)&gt;F219,"",(F206+19))</f>
        <v>40529</v>
      </c>
      <c r="K212" s="15">
        <f>IF((F206+20)&gt;F219,"",(F206+20))</f>
        <v>40530</v>
      </c>
      <c r="L212" s="121"/>
      <c r="M212" s="63"/>
      <c r="N212" s="63"/>
      <c r="O212" s="12"/>
      <c r="P212" s="12"/>
      <c r="Q212" s="12"/>
      <c r="R212" s="12"/>
      <c r="S212" s="12"/>
    </row>
    <row r="213" spans="1:14" s="10" customFormat="1" ht="99.75" customHeight="1" thickBot="1" thickTop="1">
      <c r="A213" s="54"/>
      <c r="B213" s="54"/>
      <c r="C213" s="54"/>
      <c r="D213" s="102">
        <f t="shared" si="22"/>
        <v>40513</v>
      </c>
      <c r="E213" s="22"/>
      <c r="F213" s="23"/>
      <c r="G213" s="23"/>
      <c r="H213" s="22"/>
      <c r="I213" s="23"/>
      <c r="J213" s="23"/>
      <c r="K213" s="22"/>
      <c r="L213" s="102">
        <f t="shared" si="23"/>
        <v>40513</v>
      </c>
      <c r="M213" s="71"/>
      <c r="N213" s="71"/>
    </row>
    <row r="214" spans="1:19" s="10" customFormat="1" ht="49.5" customHeight="1" thickBot="1" thickTop="1">
      <c r="A214" s="54"/>
      <c r="B214" s="54"/>
      <c r="C214" s="54"/>
      <c r="D214" s="121"/>
      <c r="E214" s="14">
        <f>IF((F206+21)&gt;F219,"",(F206+21))</f>
        <v>40531</v>
      </c>
      <c r="F214" s="6">
        <f>IF((F206+22)&gt;F219,"",(F206+22))</f>
        <v>40532</v>
      </c>
      <c r="G214" s="6">
        <f>IF((F206+23)&gt;F219,"",(F206+23))</f>
        <v>40533</v>
      </c>
      <c r="H214" s="6">
        <f>IF((F206+24)&gt;F219,"",(F206+24))</f>
        <v>40534</v>
      </c>
      <c r="I214" s="6">
        <f>IF((F206+25)&gt;F219,"",(F206+25))</f>
        <v>40535</v>
      </c>
      <c r="J214" s="6">
        <f>IF((F206+26)&gt;F219,"",(F206+26))</f>
        <v>40536</v>
      </c>
      <c r="K214" s="15">
        <f>IF((F206+27)&gt;F219,"",(F206+27))</f>
        <v>40537</v>
      </c>
      <c r="L214" s="121"/>
      <c r="M214" s="63"/>
      <c r="N214" s="63"/>
      <c r="O214" s="12"/>
      <c r="P214" s="12"/>
      <c r="Q214" s="12"/>
      <c r="R214" s="12"/>
      <c r="S214" s="12"/>
    </row>
    <row r="215" spans="1:14" s="10" customFormat="1" ht="99.75" customHeight="1" thickBot="1" thickTop="1">
      <c r="A215" s="54"/>
      <c r="B215" s="54"/>
      <c r="C215" s="54"/>
      <c r="D215" s="102">
        <f t="shared" si="22"/>
        <v>40513</v>
      </c>
      <c r="E215" s="22"/>
      <c r="F215" s="23"/>
      <c r="G215" s="23"/>
      <c r="H215" s="22"/>
      <c r="I215" s="23"/>
      <c r="J215" s="23"/>
      <c r="K215" s="22"/>
      <c r="L215" s="102">
        <f t="shared" si="23"/>
        <v>40513</v>
      </c>
      <c r="M215" s="71"/>
      <c r="N215" s="71"/>
    </row>
    <row r="216" spans="1:19" s="10" customFormat="1" ht="49.5" customHeight="1" thickBot="1" thickTop="1">
      <c r="A216" s="54"/>
      <c r="B216" s="54"/>
      <c r="C216" s="54"/>
      <c r="D216" s="121"/>
      <c r="E216" s="14">
        <f>IF((F206+28)&gt;F219,"",(F206+28))</f>
        <v>40538</v>
      </c>
      <c r="F216" s="6">
        <f>IF((F206+29)&gt;F219,"",(F206+29))</f>
        <v>40539</v>
      </c>
      <c r="G216" s="6">
        <f>IF((F206+30)&gt;F219,"",(F206+30))</f>
        <v>40540</v>
      </c>
      <c r="H216" s="6">
        <f>IF((F206+31)&gt;F219,"",(F206+31))</f>
        <v>40541</v>
      </c>
      <c r="I216" s="6">
        <f>IF((F206+32)&gt;F219,"",(F206+32))</f>
        <v>40542</v>
      </c>
      <c r="J216" s="6">
        <f>IF((F206+33)&gt;F219,"",(F206+33))</f>
        <v>40543</v>
      </c>
      <c r="K216" s="15">
        <f>IF((F206+34)&gt;F219,"",(F206+34))</f>
      </c>
      <c r="L216" s="121"/>
      <c r="M216" s="63"/>
      <c r="N216" s="63"/>
      <c r="O216" s="12"/>
      <c r="P216" s="12"/>
      <c r="Q216" s="12"/>
      <c r="R216" s="12"/>
      <c r="S216" s="12"/>
    </row>
    <row r="217" spans="1:14" s="10" customFormat="1" ht="99.75" customHeight="1" thickBot="1" thickTop="1">
      <c r="A217" s="54"/>
      <c r="B217" s="54"/>
      <c r="C217" s="54"/>
      <c r="D217" s="102">
        <f t="shared" si="22"/>
        <v>40513</v>
      </c>
      <c r="E217" s="22"/>
      <c r="F217" s="23"/>
      <c r="G217" s="23"/>
      <c r="H217" s="22"/>
      <c r="I217" s="23"/>
      <c r="J217" s="23"/>
      <c r="K217" s="22"/>
      <c r="L217" s="102">
        <f t="shared" si="23"/>
        <v>40513</v>
      </c>
      <c r="M217" s="71"/>
      <c r="N217" s="71"/>
    </row>
    <row r="218" spans="1:19" s="10" customFormat="1" ht="49.5" customHeight="1" thickBot="1" thickTop="1">
      <c r="A218" s="54"/>
      <c r="B218" s="54"/>
      <c r="C218" s="54"/>
      <c r="D218" s="121"/>
      <c r="E218" s="14">
        <f>IF((F206+35)&gt;F219,"",(F206+35))</f>
      </c>
      <c r="F218" s="6">
        <f>IF((F206+36)&gt;F219,"",(F206+36))</f>
      </c>
      <c r="G218" s="6">
        <f>IF((F206+37)&gt;F219,"",(F206+37))</f>
      </c>
      <c r="H218" s="6">
        <f>IF((F206+38)&gt;F219,"",(F206+38))</f>
      </c>
      <c r="I218" s="6">
        <f>IF((F206+39)&gt;F219,"",(F206+39))</f>
      </c>
      <c r="J218" s="6">
        <f>IF((F206+40)&gt;F219,"",(F206+40))</f>
      </c>
      <c r="K218" s="15">
        <f>IF((F206+41)&gt;F219,"",(F206+41))</f>
      </c>
      <c r="L218" s="121"/>
      <c r="M218" s="63"/>
      <c r="N218" s="63"/>
      <c r="O218" s="12"/>
      <c r="P218" s="12"/>
      <c r="Q218" s="12"/>
      <c r="R218" s="12"/>
      <c r="S218" s="12"/>
    </row>
    <row r="219" spans="1:19" s="10" customFormat="1" ht="49.5" customHeight="1" hidden="1" thickBot="1" thickTop="1">
      <c r="A219" s="54"/>
      <c r="B219" s="54"/>
      <c r="C219" s="54"/>
      <c r="D219" s="65"/>
      <c r="E219" s="28"/>
      <c r="F219" s="117">
        <f>DATE(YEAR(F205),MONTH(F205)+1,0)</f>
        <v>40543</v>
      </c>
      <c r="G219" s="118"/>
      <c r="H219" s="118"/>
      <c r="I219" s="118"/>
      <c r="J219" s="118"/>
      <c r="K219" s="29"/>
      <c r="L219" s="74"/>
      <c r="M219" s="58"/>
      <c r="N219" s="58"/>
      <c r="O219" s="11"/>
      <c r="P219" s="11"/>
      <c r="Q219" s="11"/>
      <c r="R219" s="11"/>
      <c r="S219" s="11"/>
    </row>
    <row r="220" spans="1:14" s="10" customFormat="1" ht="49.5" customHeight="1" hidden="1" thickBot="1" thickTop="1">
      <c r="A220" s="54"/>
      <c r="B220" s="54"/>
      <c r="C220" s="54"/>
      <c r="D220" s="65"/>
      <c r="E220" s="30"/>
      <c r="F220" s="31"/>
      <c r="G220" s="113">
        <f>F219+1</f>
        <v>40544</v>
      </c>
      <c r="H220" s="114"/>
      <c r="I220" s="114"/>
      <c r="J220" s="31"/>
      <c r="K220" s="31"/>
      <c r="L220" s="73"/>
      <c r="M220" s="71"/>
      <c r="N220" s="71"/>
    </row>
    <row r="221" spans="1:19" s="10" customFormat="1" ht="49.5" customHeight="1" hidden="1" thickTop="1">
      <c r="A221" s="54"/>
      <c r="B221" s="54"/>
      <c r="C221" s="54"/>
      <c r="D221" s="65"/>
      <c r="E221" s="32"/>
      <c r="F221" s="115">
        <f>((ROUNDDOWN((F222/7),0)))*(7)+1</f>
        <v>40545</v>
      </c>
      <c r="G221" s="115"/>
      <c r="H221" s="115"/>
      <c r="I221" s="115"/>
      <c r="J221" s="115"/>
      <c r="K221" s="33"/>
      <c r="L221" s="74"/>
      <c r="M221" s="58"/>
      <c r="N221" s="58"/>
      <c r="O221" s="11"/>
      <c r="P221" s="11"/>
      <c r="Q221" s="11"/>
      <c r="R221" s="11"/>
      <c r="S221" s="11"/>
    </row>
    <row r="222" spans="1:19" s="10" customFormat="1" ht="33" customHeight="1" thickBot="1" thickTop="1">
      <c r="A222" s="54"/>
      <c r="B222" s="54"/>
      <c r="C222" s="54"/>
      <c r="D222" s="65"/>
      <c r="E222" s="78"/>
      <c r="F222" s="111">
        <f>DATE(YEAR(G220),MONTH(G220)+0,0)+1</f>
        <v>40544</v>
      </c>
      <c r="G222" s="111"/>
      <c r="H222" s="111"/>
      <c r="I222" s="111"/>
      <c r="J222" s="111"/>
      <c r="K222" s="79"/>
      <c r="L222" s="75"/>
      <c r="M222" s="57"/>
      <c r="N222" s="57"/>
      <c r="O222" s="5"/>
      <c r="P222" s="5"/>
      <c r="Q222" s="5"/>
      <c r="R222" s="5"/>
      <c r="S222" s="5"/>
    </row>
    <row r="223" spans="1:19" s="10" customFormat="1" ht="49.5" customHeight="1" hidden="1" thickBot="1">
      <c r="A223" s="54"/>
      <c r="B223" s="54"/>
      <c r="C223" s="54"/>
      <c r="D223" s="65"/>
      <c r="E223" s="34"/>
      <c r="F223" s="110">
        <f>(ROUNDDOWN((F222/7),0))*7+1</f>
        <v>40545</v>
      </c>
      <c r="G223" s="110"/>
      <c r="H223" s="110"/>
      <c r="I223" s="110"/>
      <c r="J223" s="110"/>
      <c r="K223" s="34"/>
      <c r="L223" s="74"/>
      <c r="M223" s="58"/>
      <c r="N223" s="58"/>
      <c r="O223" s="11"/>
      <c r="P223" s="11"/>
      <c r="Q223" s="11"/>
      <c r="R223" s="11"/>
      <c r="S223" s="11"/>
    </row>
    <row r="224" spans="1:19" s="10" customFormat="1" ht="99.75" customHeight="1" thickBot="1" thickTop="1">
      <c r="A224" s="54"/>
      <c r="B224" s="54"/>
      <c r="C224" s="54"/>
      <c r="D224" s="102">
        <f aca="true" t="shared" si="24" ref="D224:D234">$F$222</f>
        <v>40544</v>
      </c>
      <c r="E224" s="22"/>
      <c r="F224" s="23"/>
      <c r="G224" s="23"/>
      <c r="H224" s="22"/>
      <c r="I224" s="23"/>
      <c r="J224" s="23"/>
      <c r="K224" s="22"/>
      <c r="L224" s="102">
        <f aca="true" t="shared" si="25" ref="L224:L234">$F$222</f>
        <v>40544</v>
      </c>
      <c r="M224" s="70"/>
      <c r="N224" s="70"/>
      <c r="O224" s="13"/>
      <c r="P224" s="13"/>
      <c r="Q224" s="13"/>
      <c r="R224" s="13"/>
      <c r="S224" s="13"/>
    </row>
    <row r="225" spans="1:19" s="10" customFormat="1" ht="49.5" customHeight="1" thickBot="1" thickTop="1">
      <c r="A225" s="54"/>
      <c r="B225" s="54"/>
      <c r="C225" s="54"/>
      <c r="D225" s="121"/>
      <c r="E225" s="35">
        <f>IF((F223)&lt;F222,"",(F223))</f>
        <v>40545</v>
      </c>
      <c r="F225" s="36">
        <f>IF((F223+1)&lt;F222,"",(F223+1))</f>
        <v>40546</v>
      </c>
      <c r="G225" s="36">
        <f>IF((F223+2)&lt;F222,"",(F223+2))</f>
        <v>40547</v>
      </c>
      <c r="H225" s="36">
        <f>IF((F223+3)&lt;F222,"",(F223+3))</f>
        <v>40548</v>
      </c>
      <c r="I225" s="36">
        <f>IF((F223+4)&lt;F222,"",(F223+4))</f>
        <v>40549</v>
      </c>
      <c r="J225" s="36">
        <f>IF((F223+5)&lt;F222,"",(F223+5))</f>
        <v>40550</v>
      </c>
      <c r="K225" s="37">
        <f>IF((F223+6)&lt;F222,"",(F223+6))</f>
        <v>40551</v>
      </c>
      <c r="L225" s="121"/>
      <c r="M225" s="63"/>
      <c r="N225" s="63"/>
      <c r="O225" s="12"/>
      <c r="P225" s="12"/>
      <c r="Q225" s="12"/>
      <c r="R225" s="12"/>
      <c r="S225" s="12"/>
    </row>
    <row r="226" spans="1:14" s="10" customFormat="1" ht="99.75" customHeight="1" thickBot="1" thickTop="1">
      <c r="A226" s="54"/>
      <c r="B226" s="54"/>
      <c r="C226" s="54"/>
      <c r="D226" s="102">
        <f t="shared" si="24"/>
        <v>40544</v>
      </c>
      <c r="E226" s="22"/>
      <c r="F226" s="23"/>
      <c r="G226" s="23"/>
      <c r="H226" s="22"/>
      <c r="I226" s="23"/>
      <c r="J226" s="23"/>
      <c r="K226" s="22"/>
      <c r="L226" s="102">
        <f t="shared" si="25"/>
        <v>40544</v>
      </c>
      <c r="M226" s="71"/>
      <c r="N226" s="71"/>
    </row>
    <row r="227" spans="1:19" s="10" customFormat="1" ht="49.5" customHeight="1" thickBot="1" thickTop="1">
      <c r="A227" s="54"/>
      <c r="B227" s="54"/>
      <c r="C227" s="54"/>
      <c r="D227" s="102"/>
      <c r="E227" s="14">
        <f>IF((F223+7)&lt;F222,"",(F223+7))</f>
        <v>40552</v>
      </c>
      <c r="F227" s="6">
        <f>IF((F223+8)&lt;F222,"",(F223+8))</f>
        <v>40553</v>
      </c>
      <c r="G227" s="6">
        <f>IF((F223+9)&lt;F222,"",(F223+9))</f>
        <v>40554</v>
      </c>
      <c r="H227" s="6">
        <f>IF((F223+10)&lt;F222,"",(F223+10))</f>
        <v>40555</v>
      </c>
      <c r="I227" s="6">
        <f>IF((F223+11)&lt;F222,"",(F223+11))</f>
        <v>40556</v>
      </c>
      <c r="J227" s="6">
        <f>IF((F223+12)&lt;F222,"",(F223+12))</f>
        <v>40557</v>
      </c>
      <c r="K227" s="15">
        <f>IF((F223+13)&lt;F222,"",(F223+13))</f>
        <v>40558</v>
      </c>
      <c r="L227" s="102"/>
      <c r="M227" s="63"/>
      <c r="N227" s="63"/>
      <c r="O227" s="12"/>
      <c r="P227" s="12"/>
      <c r="Q227" s="12"/>
      <c r="R227" s="12"/>
      <c r="S227" s="12"/>
    </row>
    <row r="228" spans="1:14" s="10" customFormat="1" ht="99.75" customHeight="1" thickBot="1" thickTop="1">
      <c r="A228" s="54"/>
      <c r="B228" s="54"/>
      <c r="C228" s="54"/>
      <c r="D228" s="102">
        <f t="shared" si="24"/>
        <v>40544</v>
      </c>
      <c r="E228" s="22"/>
      <c r="F228" s="23"/>
      <c r="G228" s="23"/>
      <c r="H228" s="22"/>
      <c r="I228" s="23"/>
      <c r="J228" s="23"/>
      <c r="K228" s="22"/>
      <c r="L228" s="102">
        <f t="shared" si="25"/>
        <v>40544</v>
      </c>
      <c r="M228" s="71"/>
      <c r="N228" s="71"/>
    </row>
    <row r="229" spans="1:19" s="10" customFormat="1" ht="49.5" customHeight="1" thickBot="1" thickTop="1">
      <c r="A229" s="54"/>
      <c r="B229" s="54"/>
      <c r="C229" s="54"/>
      <c r="D229" s="121"/>
      <c r="E229" s="14">
        <f>F223+14</f>
        <v>40559</v>
      </c>
      <c r="F229" s="6">
        <f>F223+15</f>
        <v>40560</v>
      </c>
      <c r="G229" s="6">
        <f>F223+16</f>
        <v>40561</v>
      </c>
      <c r="H229" s="6">
        <f>F223+17</f>
        <v>40562</v>
      </c>
      <c r="I229" s="6">
        <f>F223+18</f>
        <v>40563</v>
      </c>
      <c r="J229" s="6">
        <f>IF((F223+19)&gt;F236,"",(F223+19))</f>
        <v>40564</v>
      </c>
      <c r="K229" s="15">
        <f>IF((F223+20)&gt;F236,"",(F223+20))</f>
        <v>40565</v>
      </c>
      <c r="L229" s="121"/>
      <c r="M229" s="63"/>
      <c r="N229" s="63"/>
      <c r="O229" s="12"/>
      <c r="P229" s="12"/>
      <c r="Q229" s="12"/>
      <c r="R229" s="12"/>
      <c r="S229" s="12"/>
    </row>
    <row r="230" spans="1:14" s="10" customFormat="1" ht="99.75" customHeight="1" thickBot="1" thickTop="1">
      <c r="A230" s="54"/>
      <c r="B230" s="54"/>
      <c r="C230" s="54"/>
      <c r="D230" s="102">
        <f t="shared" si="24"/>
        <v>40544</v>
      </c>
      <c r="E230" s="22"/>
      <c r="F230" s="23"/>
      <c r="G230" s="23"/>
      <c r="H230" s="22"/>
      <c r="I230" s="23"/>
      <c r="J230" s="23"/>
      <c r="K230" s="22"/>
      <c r="L230" s="102">
        <f t="shared" si="25"/>
        <v>40544</v>
      </c>
      <c r="M230" s="71"/>
      <c r="N230" s="71"/>
    </row>
    <row r="231" spans="1:19" s="10" customFormat="1" ht="49.5" customHeight="1" thickBot="1" thickTop="1">
      <c r="A231" s="54"/>
      <c r="B231" s="54"/>
      <c r="C231" s="54"/>
      <c r="D231" s="121"/>
      <c r="E231" s="14">
        <f>IF((F223+21)&gt;F236,"",(F223+21))</f>
        <v>40566</v>
      </c>
      <c r="F231" s="6">
        <f>IF((F223+22)&gt;F236,"",(F223+22))</f>
        <v>40567</v>
      </c>
      <c r="G231" s="6">
        <f>IF((F223+23)&gt;F236,"",(F223+23))</f>
        <v>40568</v>
      </c>
      <c r="H231" s="6">
        <f>IF((F223+24)&gt;F236,"",(F223+24))</f>
        <v>40569</v>
      </c>
      <c r="I231" s="6">
        <f>IF((F223+25)&gt;F236,"",(F223+25))</f>
        <v>40570</v>
      </c>
      <c r="J231" s="6">
        <f>IF((F223+26)&gt;F236,"",(F223+26))</f>
        <v>40571</v>
      </c>
      <c r="K231" s="15">
        <f>IF((F223+27)&gt;F236,"",(F223+27))</f>
        <v>40572</v>
      </c>
      <c r="L231" s="121"/>
      <c r="M231" s="63"/>
      <c r="N231" s="63"/>
      <c r="O231" s="12"/>
      <c r="P231" s="12"/>
      <c r="Q231" s="12"/>
      <c r="R231" s="12"/>
      <c r="S231" s="12"/>
    </row>
    <row r="232" spans="1:14" s="10" customFormat="1" ht="99.75" customHeight="1" thickBot="1" thickTop="1">
      <c r="A232" s="54"/>
      <c r="B232" s="54"/>
      <c r="C232" s="54"/>
      <c r="D232" s="102">
        <f t="shared" si="24"/>
        <v>40544</v>
      </c>
      <c r="E232" s="22"/>
      <c r="F232" s="23"/>
      <c r="G232" s="23"/>
      <c r="H232" s="22"/>
      <c r="I232" s="23"/>
      <c r="J232" s="23"/>
      <c r="K232" s="22"/>
      <c r="L232" s="102">
        <f t="shared" si="25"/>
        <v>40544</v>
      </c>
      <c r="M232" s="71"/>
      <c r="N232" s="71"/>
    </row>
    <row r="233" spans="1:19" s="10" customFormat="1" ht="49.5" customHeight="1" thickBot="1" thickTop="1">
      <c r="A233" s="54"/>
      <c r="B233" s="54"/>
      <c r="C233" s="54"/>
      <c r="D233" s="121"/>
      <c r="E233" s="14">
        <f>IF((F223+28)&gt;F236,"",(F223+28))</f>
        <v>40573</v>
      </c>
      <c r="F233" s="6">
        <f>IF((F223+29)&gt;F236,"",(F223+29))</f>
        <v>40574</v>
      </c>
      <c r="G233" s="6">
        <f>IF((F223+30)&gt;F236,"",(F223+30))</f>
      </c>
      <c r="H233" s="6">
        <f>IF((F223+31)&gt;F236,"",(F223+31))</f>
      </c>
      <c r="I233" s="6">
        <f>IF((F223+32)&gt;F236,"",(F223+32))</f>
      </c>
      <c r="J233" s="6">
        <f>IF((F223+33)&gt;F236,"",(F223+33))</f>
      </c>
      <c r="K233" s="15">
        <f>IF((F223+34)&gt;F236,"",(F223+34))</f>
      </c>
      <c r="L233" s="121"/>
      <c r="M233" s="63"/>
      <c r="N233" s="63"/>
      <c r="O233" s="12"/>
      <c r="P233" s="12"/>
      <c r="Q233" s="12"/>
      <c r="R233" s="12"/>
      <c r="S233" s="12"/>
    </row>
    <row r="234" spans="1:14" s="10" customFormat="1" ht="99.75" customHeight="1" thickBot="1" thickTop="1">
      <c r="A234" s="54"/>
      <c r="B234" s="54"/>
      <c r="C234" s="54"/>
      <c r="D234" s="102">
        <f t="shared" si="24"/>
        <v>40544</v>
      </c>
      <c r="E234" s="22"/>
      <c r="F234" s="23"/>
      <c r="G234" s="23"/>
      <c r="H234" s="22"/>
      <c r="I234" s="23"/>
      <c r="J234" s="23"/>
      <c r="K234" s="22"/>
      <c r="L234" s="102">
        <f t="shared" si="25"/>
        <v>40544</v>
      </c>
      <c r="M234" s="71"/>
      <c r="N234" s="71"/>
    </row>
    <row r="235" spans="1:19" s="10" customFormat="1" ht="49.5" customHeight="1" thickBot="1" thickTop="1">
      <c r="A235" s="54"/>
      <c r="B235" s="54"/>
      <c r="C235" s="54"/>
      <c r="D235" s="121"/>
      <c r="E235" s="14">
        <f>IF((F223+35)&gt;F236,"",(F223+35))</f>
      </c>
      <c r="F235" s="6">
        <f>IF((F223+36)&gt;F236,"",(F223+36))</f>
      </c>
      <c r="G235" s="6">
        <f>IF((F223+37)&gt;F236,"",(F223+37))</f>
      </c>
      <c r="H235" s="6">
        <f>IF((F223+38)&gt;F236,"",(F223+38))</f>
      </c>
      <c r="I235" s="6">
        <f>IF((F223+39)&gt;F236,"",(F223+39))</f>
      </c>
      <c r="J235" s="6">
        <f>IF((F223+40)&gt;F236,"",(F223+40))</f>
      </c>
      <c r="K235" s="15">
        <f>IF((F223+41)&gt;F236,"",(F223+41))</f>
      </c>
      <c r="L235" s="121"/>
      <c r="M235" s="63"/>
      <c r="N235" s="63"/>
      <c r="O235" s="12"/>
      <c r="P235" s="12"/>
      <c r="Q235" s="12"/>
      <c r="R235" s="12"/>
      <c r="S235" s="12"/>
    </row>
    <row r="236" spans="1:19" s="10" customFormat="1" ht="49.5" customHeight="1" hidden="1" thickBot="1" thickTop="1">
      <c r="A236" s="54"/>
      <c r="B236" s="54"/>
      <c r="C236" s="54"/>
      <c r="D236" s="65"/>
      <c r="E236" s="28"/>
      <c r="F236" s="117">
        <f>DATE(YEAR(F222),MONTH(F222)+1,0)</f>
        <v>40574</v>
      </c>
      <c r="G236" s="118"/>
      <c r="H236" s="118"/>
      <c r="I236" s="118"/>
      <c r="J236" s="118"/>
      <c r="K236" s="29"/>
      <c r="L236" s="74"/>
      <c r="M236" s="58"/>
      <c r="N236" s="58"/>
      <c r="O236" s="11"/>
      <c r="P236" s="11"/>
      <c r="Q236" s="11"/>
      <c r="R236" s="11"/>
      <c r="S236" s="11"/>
    </row>
    <row r="237" spans="1:14" s="10" customFormat="1" ht="49.5" customHeight="1" hidden="1" thickBot="1" thickTop="1">
      <c r="A237" s="54"/>
      <c r="B237" s="54"/>
      <c r="C237" s="54"/>
      <c r="D237" s="65"/>
      <c r="E237" s="30"/>
      <c r="F237" s="31"/>
      <c r="G237" s="113">
        <f>F236+1</f>
        <v>40575</v>
      </c>
      <c r="H237" s="114"/>
      <c r="I237" s="114"/>
      <c r="J237" s="31"/>
      <c r="K237" s="31"/>
      <c r="L237" s="73"/>
      <c r="M237" s="71"/>
      <c r="N237" s="71"/>
    </row>
    <row r="238" spans="1:19" s="10" customFormat="1" ht="49.5" customHeight="1" hidden="1" thickTop="1">
      <c r="A238" s="54"/>
      <c r="B238" s="54"/>
      <c r="C238" s="54"/>
      <c r="D238" s="65"/>
      <c r="E238" s="32"/>
      <c r="F238" s="115">
        <f>((ROUNDDOWN((F239/7),0)))*(7)+1</f>
        <v>40573</v>
      </c>
      <c r="G238" s="115"/>
      <c r="H238" s="115"/>
      <c r="I238" s="115"/>
      <c r="J238" s="115"/>
      <c r="K238" s="33"/>
      <c r="L238" s="74"/>
      <c r="M238" s="58"/>
      <c r="N238" s="58"/>
      <c r="O238" s="11"/>
      <c r="P238" s="11"/>
      <c r="Q238" s="11"/>
      <c r="R238" s="11"/>
      <c r="S238" s="11"/>
    </row>
    <row r="239" spans="1:19" s="10" customFormat="1" ht="33" customHeight="1" thickBot="1" thickTop="1">
      <c r="A239" s="54"/>
      <c r="B239" s="54"/>
      <c r="C239" s="54"/>
      <c r="D239" s="65"/>
      <c r="E239" s="78"/>
      <c r="F239" s="111">
        <f>DATE(YEAR(G237),MONTH(G237)+0,0)+1</f>
        <v>40575</v>
      </c>
      <c r="G239" s="111"/>
      <c r="H239" s="111"/>
      <c r="I239" s="111"/>
      <c r="J239" s="111"/>
      <c r="K239" s="79"/>
      <c r="L239" s="75"/>
      <c r="M239" s="57"/>
      <c r="N239" s="57"/>
      <c r="O239" s="5"/>
      <c r="P239" s="5"/>
      <c r="Q239" s="5"/>
      <c r="R239" s="5"/>
      <c r="S239" s="5"/>
    </row>
    <row r="240" spans="1:19" s="10" customFormat="1" ht="49.5" customHeight="1" hidden="1" thickBot="1">
      <c r="A240" s="54"/>
      <c r="B240" s="54"/>
      <c r="C240" s="54"/>
      <c r="D240" s="65"/>
      <c r="E240" s="34"/>
      <c r="F240" s="110">
        <f>(ROUNDDOWN((F239/7),0))*7+1</f>
        <v>40573</v>
      </c>
      <c r="G240" s="110"/>
      <c r="H240" s="110"/>
      <c r="I240" s="110"/>
      <c r="J240" s="110"/>
      <c r="K240" s="34"/>
      <c r="L240" s="74"/>
      <c r="M240" s="58"/>
      <c r="N240" s="58"/>
      <c r="O240" s="11"/>
      <c r="P240" s="11"/>
      <c r="Q240" s="11"/>
      <c r="R240" s="11"/>
      <c r="S240" s="11"/>
    </row>
    <row r="241" spans="1:19" s="10" customFormat="1" ht="99.75" customHeight="1" thickBot="1" thickTop="1">
      <c r="A241" s="54"/>
      <c r="B241" s="54"/>
      <c r="C241" s="54"/>
      <c r="D241" s="102">
        <f aca="true" t="shared" si="26" ref="D241:D251">$F$239</f>
        <v>40575</v>
      </c>
      <c r="E241" s="22"/>
      <c r="F241" s="23"/>
      <c r="G241" s="23"/>
      <c r="H241" s="22"/>
      <c r="I241" s="23"/>
      <c r="J241" s="23"/>
      <c r="K241" s="22"/>
      <c r="L241" s="102">
        <f aca="true" t="shared" si="27" ref="L241:L251">$F$239</f>
        <v>40575</v>
      </c>
      <c r="M241" s="70"/>
      <c r="N241" s="70"/>
      <c r="O241" s="13"/>
      <c r="P241" s="13"/>
      <c r="Q241" s="13"/>
      <c r="R241" s="13"/>
      <c r="S241" s="13"/>
    </row>
    <row r="242" spans="1:19" s="10" customFormat="1" ht="49.5" customHeight="1" thickBot="1" thickTop="1">
      <c r="A242" s="54"/>
      <c r="B242" s="54"/>
      <c r="C242" s="54"/>
      <c r="D242" s="121"/>
      <c r="E242" s="35">
        <f>IF((F240)&lt;F239,"",(F240))</f>
      </c>
      <c r="F242" s="36">
        <f>IF((F240+1)&lt;F239,"",(F240+1))</f>
      </c>
      <c r="G242" s="36">
        <f>IF((F240+2)&lt;F239,"",(F240+2))</f>
        <v>40575</v>
      </c>
      <c r="H242" s="36">
        <f>IF((F240+3)&lt;F239,"",(F240+3))</f>
        <v>40576</v>
      </c>
      <c r="I242" s="36">
        <f>IF((F240+4)&lt;F239,"",(F240+4))</f>
        <v>40577</v>
      </c>
      <c r="J242" s="36">
        <f>IF((F240+5)&lt;F239,"",(F240+5))</f>
        <v>40578</v>
      </c>
      <c r="K242" s="37">
        <f>IF((F240+6)&lt;F239,"",(F240+6))</f>
        <v>40579</v>
      </c>
      <c r="L242" s="121"/>
      <c r="M242" s="63"/>
      <c r="N242" s="63"/>
      <c r="O242" s="12"/>
      <c r="P242" s="12"/>
      <c r="Q242" s="12"/>
      <c r="R242" s="12"/>
      <c r="S242" s="12"/>
    </row>
    <row r="243" spans="1:14" s="10" customFormat="1" ht="99.75" customHeight="1" thickBot="1" thickTop="1">
      <c r="A243" s="54"/>
      <c r="B243" s="54"/>
      <c r="C243" s="54"/>
      <c r="D243" s="102">
        <f t="shared" si="26"/>
        <v>40575</v>
      </c>
      <c r="E243" s="22"/>
      <c r="F243" s="23"/>
      <c r="G243" s="23"/>
      <c r="H243" s="22"/>
      <c r="I243" s="23"/>
      <c r="J243" s="23"/>
      <c r="K243" s="22"/>
      <c r="L243" s="102">
        <f t="shared" si="27"/>
        <v>40575</v>
      </c>
      <c r="M243" s="71"/>
      <c r="N243" s="71"/>
    </row>
    <row r="244" spans="1:19" s="10" customFormat="1" ht="49.5" customHeight="1" thickBot="1" thickTop="1">
      <c r="A244" s="54"/>
      <c r="B244" s="54"/>
      <c r="C244" s="54"/>
      <c r="D244" s="102"/>
      <c r="E244" s="14">
        <f>IF((F240+7)&lt;F239,"",(F240+7))</f>
        <v>40580</v>
      </c>
      <c r="F244" s="6">
        <f>IF((F240+8)&lt;F239,"",(F240+8))</f>
        <v>40581</v>
      </c>
      <c r="G244" s="6">
        <f>IF((F240+9)&lt;F239,"",(F240+9))</f>
        <v>40582</v>
      </c>
      <c r="H244" s="6">
        <f>IF((F240+10)&lt;F239,"",(F240+10))</f>
        <v>40583</v>
      </c>
      <c r="I244" s="6">
        <f>IF((F240+11)&lt;F239,"",(F240+11))</f>
        <v>40584</v>
      </c>
      <c r="J244" s="6">
        <f>IF((F240+12)&lt;F239,"",(F240+12))</f>
        <v>40585</v>
      </c>
      <c r="K244" s="15">
        <f>IF((F240+13)&lt;F239,"",(F240+13))</f>
        <v>40586</v>
      </c>
      <c r="L244" s="102"/>
      <c r="M244" s="63"/>
      <c r="N244" s="63"/>
      <c r="O244" s="12"/>
      <c r="P244" s="12"/>
      <c r="Q244" s="12"/>
      <c r="R244" s="12"/>
      <c r="S244" s="12"/>
    </row>
    <row r="245" spans="1:14" s="10" customFormat="1" ht="99.75" customHeight="1" thickBot="1" thickTop="1">
      <c r="A245" s="54"/>
      <c r="B245" s="54"/>
      <c r="C245" s="54"/>
      <c r="D245" s="102">
        <f t="shared" si="26"/>
        <v>40575</v>
      </c>
      <c r="E245" s="22"/>
      <c r="F245" s="23"/>
      <c r="G245" s="23"/>
      <c r="H245" s="22"/>
      <c r="I245" s="23"/>
      <c r="J245" s="23"/>
      <c r="K245" s="22"/>
      <c r="L245" s="102">
        <f t="shared" si="27"/>
        <v>40575</v>
      </c>
      <c r="M245" s="71"/>
      <c r="N245" s="71"/>
    </row>
    <row r="246" spans="1:19" s="10" customFormat="1" ht="49.5" customHeight="1" thickBot="1" thickTop="1">
      <c r="A246" s="54"/>
      <c r="B246" s="54"/>
      <c r="C246" s="54"/>
      <c r="D246" s="121"/>
      <c r="E246" s="14">
        <f>F240+14</f>
        <v>40587</v>
      </c>
      <c r="F246" s="6">
        <f>F240+15</f>
        <v>40588</v>
      </c>
      <c r="G246" s="6">
        <f>F240+16</f>
        <v>40589</v>
      </c>
      <c r="H246" s="6">
        <f>F240+17</f>
        <v>40590</v>
      </c>
      <c r="I246" s="6">
        <f>F240+18</f>
        <v>40591</v>
      </c>
      <c r="J246" s="6">
        <f>IF((F240+19)&gt;F253,"",(F240+19))</f>
        <v>40592</v>
      </c>
      <c r="K246" s="15">
        <f>IF((F240+20)&gt;F253,"",(F240+20))</f>
        <v>40593</v>
      </c>
      <c r="L246" s="121"/>
      <c r="M246" s="63"/>
      <c r="N246" s="63"/>
      <c r="O246" s="12"/>
      <c r="P246" s="12"/>
      <c r="Q246" s="12"/>
      <c r="R246" s="12"/>
      <c r="S246" s="12"/>
    </row>
    <row r="247" spans="1:14" s="10" customFormat="1" ht="99.75" customHeight="1" thickBot="1" thickTop="1">
      <c r="A247" s="54"/>
      <c r="B247" s="54"/>
      <c r="C247" s="54"/>
      <c r="D247" s="102">
        <f t="shared" si="26"/>
        <v>40575</v>
      </c>
      <c r="E247" s="22"/>
      <c r="F247" s="23"/>
      <c r="G247" s="23"/>
      <c r="H247" s="22"/>
      <c r="I247" s="23"/>
      <c r="J247" s="23"/>
      <c r="K247" s="22"/>
      <c r="L247" s="102">
        <f t="shared" si="27"/>
        <v>40575</v>
      </c>
      <c r="M247" s="71"/>
      <c r="N247" s="71"/>
    </row>
    <row r="248" spans="1:19" s="10" customFormat="1" ht="49.5" customHeight="1" thickBot="1" thickTop="1">
      <c r="A248" s="54"/>
      <c r="B248" s="54"/>
      <c r="C248" s="54"/>
      <c r="D248" s="121"/>
      <c r="E248" s="14">
        <f>IF((F240+21)&gt;F253,"",(F240+21))</f>
        <v>40594</v>
      </c>
      <c r="F248" s="6">
        <f>IF((F240+22)&gt;F253,"",(F240+22))</f>
        <v>40595</v>
      </c>
      <c r="G248" s="6">
        <f>IF((F240+23)&gt;F253,"",(F240+23))</f>
        <v>40596</v>
      </c>
      <c r="H248" s="6">
        <f>IF((F240+24)&gt;F253,"",(F240+24))</f>
        <v>40597</v>
      </c>
      <c r="I248" s="6">
        <f>IF((F240+25)&gt;F253,"",(F240+25))</f>
        <v>40598</v>
      </c>
      <c r="J248" s="6">
        <f>IF((F240+26)&gt;F253,"",(F240+26))</f>
        <v>40599</v>
      </c>
      <c r="K248" s="15">
        <f>IF((F240+27)&gt;F253,"",(F240+27))</f>
        <v>40600</v>
      </c>
      <c r="L248" s="121"/>
      <c r="M248" s="63"/>
      <c r="N248" s="63"/>
      <c r="O248" s="12"/>
      <c r="P248" s="12"/>
      <c r="Q248" s="12"/>
      <c r="R248" s="12"/>
      <c r="S248" s="12"/>
    </row>
    <row r="249" spans="1:14" s="10" customFormat="1" ht="99.75" customHeight="1" thickBot="1" thickTop="1">
      <c r="A249" s="54"/>
      <c r="B249" s="54"/>
      <c r="C249" s="54"/>
      <c r="D249" s="102">
        <f t="shared" si="26"/>
        <v>40575</v>
      </c>
      <c r="E249" s="22"/>
      <c r="F249" s="23"/>
      <c r="G249" s="23"/>
      <c r="H249" s="22"/>
      <c r="I249" s="23"/>
      <c r="J249" s="23"/>
      <c r="K249" s="22"/>
      <c r="L249" s="102">
        <f t="shared" si="27"/>
        <v>40575</v>
      </c>
      <c r="M249" s="71"/>
      <c r="N249" s="71"/>
    </row>
    <row r="250" spans="1:19" s="10" customFormat="1" ht="49.5" customHeight="1" thickBot="1" thickTop="1">
      <c r="A250" s="54"/>
      <c r="B250" s="54"/>
      <c r="C250" s="54"/>
      <c r="D250" s="121"/>
      <c r="E250" s="14">
        <f>IF((F240+28)&gt;F253,"",(F240+28))</f>
        <v>40601</v>
      </c>
      <c r="F250" s="6">
        <f>IF((F240+29)&gt;F253,"",(F240+29))</f>
        <v>40602</v>
      </c>
      <c r="G250" s="6">
        <f>IF((F240+30)&gt;F253,"",(F240+30))</f>
      </c>
      <c r="H250" s="6">
        <f>IF((F240+31)&gt;F253,"",(F240+31))</f>
      </c>
      <c r="I250" s="6">
        <f>IF((F240+32)&gt;F253,"",(F240+32))</f>
      </c>
      <c r="J250" s="6">
        <f>IF((F240+33)&gt;F253,"",(F240+33))</f>
      </c>
      <c r="K250" s="15">
        <f>IF((F240+34)&gt;F253,"",(F240+34))</f>
      </c>
      <c r="L250" s="121"/>
      <c r="M250" s="63"/>
      <c r="N250" s="63"/>
      <c r="O250" s="12"/>
      <c r="P250" s="12"/>
      <c r="Q250" s="12"/>
      <c r="R250" s="12"/>
      <c r="S250" s="12"/>
    </row>
    <row r="251" spans="1:14" s="10" customFormat="1" ht="99.75" customHeight="1" thickBot="1" thickTop="1">
      <c r="A251" s="54"/>
      <c r="B251" s="54"/>
      <c r="C251" s="54"/>
      <c r="D251" s="102">
        <f t="shared" si="26"/>
        <v>40575</v>
      </c>
      <c r="E251" s="22"/>
      <c r="F251" s="23"/>
      <c r="G251" s="23"/>
      <c r="H251" s="22"/>
      <c r="I251" s="23"/>
      <c r="J251" s="23"/>
      <c r="K251" s="22"/>
      <c r="L251" s="102">
        <f t="shared" si="27"/>
        <v>40575</v>
      </c>
      <c r="M251" s="71"/>
      <c r="N251" s="71"/>
    </row>
    <row r="252" spans="1:19" s="10" customFormat="1" ht="49.5" customHeight="1" thickBot="1" thickTop="1">
      <c r="A252" s="54"/>
      <c r="B252" s="54"/>
      <c r="C252" s="54"/>
      <c r="D252" s="121"/>
      <c r="E252" s="14">
        <f>IF((F240+35)&gt;F253,"",(F240+35))</f>
      </c>
      <c r="F252" s="6">
        <f>IF((F240+36)&gt;F253,"",(F240+36))</f>
      </c>
      <c r="G252" s="6">
        <f>IF((F240+37)&gt;F253,"",(F240+37))</f>
      </c>
      <c r="H252" s="6">
        <f>IF((F240+38)&gt;F253,"",(F240+38))</f>
      </c>
      <c r="I252" s="6">
        <f>IF((F240+39)&gt;F253,"",(F240+39))</f>
      </c>
      <c r="J252" s="6">
        <f>IF((F240+40)&gt;F253,"",(F240+40))</f>
      </c>
      <c r="K252" s="15">
        <f>IF((F240+41)&gt;F253,"",(F240+41))</f>
      </c>
      <c r="L252" s="121"/>
      <c r="M252" s="63"/>
      <c r="N252" s="63"/>
      <c r="O252" s="12"/>
      <c r="P252" s="12"/>
      <c r="Q252" s="12"/>
      <c r="R252" s="12"/>
      <c r="S252" s="12"/>
    </row>
    <row r="253" spans="1:19" s="10" customFormat="1" ht="49.5" customHeight="1" hidden="1" thickBot="1" thickTop="1">
      <c r="A253" s="54"/>
      <c r="B253" s="54"/>
      <c r="C253" s="54"/>
      <c r="D253" s="65"/>
      <c r="E253" s="28"/>
      <c r="F253" s="117">
        <f>DATE(YEAR(F239),MONTH(F239)+1,0)</f>
        <v>40602</v>
      </c>
      <c r="G253" s="118"/>
      <c r="H253" s="118"/>
      <c r="I253" s="118"/>
      <c r="J253" s="118"/>
      <c r="K253" s="29"/>
      <c r="L253" s="74"/>
      <c r="M253" s="58"/>
      <c r="N253" s="58"/>
      <c r="O253" s="11"/>
      <c r="P253" s="11"/>
      <c r="Q253" s="11"/>
      <c r="R253" s="11"/>
      <c r="S253" s="11"/>
    </row>
    <row r="254" spans="1:14" s="10" customFormat="1" ht="49.5" customHeight="1" hidden="1" thickBot="1" thickTop="1">
      <c r="A254" s="54"/>
      <c r="B254" s="54"/>
      <c r="C254" s="54"/>
      <c r="D254" s="65"/>
      <c r="E254" s="30"/>
      <c r="F254" s="31"/>
      <c r="G254" s="113">
        <f>F253+1</f>
        <v>40603</v>
      </c>
      <c r="H254" s="114"/>
      <c r="I254" s="114"/>
      <c r="J254" s="31"/>
      <c r="K254" s="31"/>
      <c r="L254" s="73"/>
      <c r="M254" s="71"/>
      <c r="N254" s="71"/>
    </row>
    <row r="255" spans="1:19" s="10" customFormat="1" ht="49.5" customHeight="1" hidden="1" thickTop="1">
      <c r="A255" s="54"/>
      <c r="B255" s="54"/>
      <c r="C255" s="54"/>
      <c r="D255" s="65"/>
      <c r="E255" s="32"/>
      <c r="F255" s="115">
        <f>((ROUNDDOWN((F256/7),0)))*(7)+1</f>
        <v>40601</v>
      </c>
      <c r="G255" s="115"/>
      <c r="H255" s="115"/>
      <c r="I255" s="115"/>
      <c r="J255" s="115"/>
      <c r="K255" s="33"/>
      <c r="L255" s="74"/>
      <c r="M255" s="58"/>
      <c r="N255" s="58"/>
      <c r="O255" s="11"/>
      <c r="P255" s="11"/>
      <c r="Q255" s="11"/>
      <c r="R255" s="11"/>
      <c r="S255" s="11"/>
    </row>
    <row r="256" spans="1:19" s="10" customFormat="1" ht="33" customHeight="1" thickBot="1" thickTop="1">
      <c r="A256" s="54"/>
      <c r="B256" s="54"/>
      <c r="C256" s="54"/>
      <c r="D256" s="65"/>
      <c r="E256" s="78"/>
      <c r="F256" s="111">
        <f>DATE(YEAR(G254),MONTH(G254)+0,0)+1</f>
        <v>40603</v>
      </c>
      <c r="G256" s="111"/>
      <c r="H256" s="111"/>
      <c r="I256" s="111"/>
      <c r="J256" s="111"/>
      <c r="K256" s="79"/>
      <c r="L256" s="75"/>
      <c r="M256" s="57"/>
      <c r="N256" s="57"/>
      <c r="O256" s="5"/>
      <c r="P256" s="5"/>
      <c r="Q256" s="5"/>
      <c r="R256" s="5"/>
      <c r="S256" s="5"/>
    </row>
    <row r="257" spans="1:19" s="10" customFormat="1" ht="49.5" customHeight="1" hidden="1" thickBot="1">
      <c r="A257" s="54"/>
      <c r="B257" s="54"/>
      <c r="C257" s="54"/>
      <c r="D257" s="65"/>
      <c r="E257" s="34"/>
      <c r="F257" s="110">
        <f>(ROUNDDOWN((F256/7),0))*7+1</f>
        <v>40601</v>
      </c>
      <c r="G257" s="110"/>
      <c r="H257" s="110"/>
      <c r="I257" s="110"/>
      <c r="J257" s="110"/>
      <c r="K257" s="34"/>
      <c r="L257" s="74"/>
      <c r="M257" s="58"/>
      <c r="N257" s="58"/>
      <c r="O257" s="11"/>
      <c r="P257" s="11"/>
      <c r="Q257" s="11"/>
      <c r="R257" s="11"/>
      <c r="S257" s="11"/>
    </row>
    <row r="258" spans="1:19" s="10" customFormat="1" ht="99.75" customHeight="1" thickBot="1" thickTop="1">
      <c r="A258" s="54"/>
      <c r="B258" s="54"/>
      <c r="C258" s="54"/>
      <c r="D258" s="102">
        <f aca="true" t="shared" si="28" ref="D258:D268">$F$256</f>
        <v>40603</v>
      </c>
      <c r="E258" s="22"/>
      <c r="F258" s="23"/>
      <c r="G258" s="23"/>
      <c r="H258" s="22"/>
      <c r="I258" s="23"/>
      <c r="J258" s="23"/>
      <c r="K258" s="22"/>
      <c r="L258" s="102">
        <f aca="true" t="shared" si="29" ref="L258:L268">$F$256</f>
        <v>40603</v>
      </c>
      <c r="M258" s="70"/>
      <c r="N258" s="70"/>
      <c r="O258" s="13"/>
      <c r="P258" s="13"/>
      <c r="Q258" s="13"/>
      <c r="R258" s="13"/>
      <c r="S258" s="13"/>
    </row>
    <row r="259" spans="1:19" s="10" customFormat="1" ht="49.5" customHeight="1" thickBot="1" thickTop="1">
      <c r="A259" s="54"/>
      <c r="B259" s="54"/>
      <c r="C259" s="54"/>
      <c r="D259" s="121"/>
      <c r="E259" s="35">
        <f>IF((F257)&lt;F256,"",(F257))</f>
      </c>
      <c r="F259" s="36">
        <f>IF((F257+1)&lt;F256,"",(F257+1))</f>
      </c>
      <c r="G259" s="36">
        <f>IF((F257+2)&lt;F256,"",(F257+2))</f>
        <v>40603</v>
      </c>
      <c r="H259" s="36">
        <f>IF((F257+3)&lt;F256,"",(F257+3))</f>
        <v>40604</v>
      </c>
      <c r="I259" s="36">
        <f>IF((F257+4)&lt;F256,"",(F257+4))</f>
        <v>40605</v>
      </c>
      <c r="J259" s="36">
        <f>IF((F257+5)&lt;F256,"",(F257+5))</f>
        <v>40606</v>
      </c>
      <c r="K259" s="37">
        <f>IF((F257+6)&lt;F256,"",(F257+6))</f>
        <v>40607</v>
      </c>
      <c r="L259" s="121"/>
      <c r="M259" s="63"/>
      <c r="N259" s="63"/>
      <c r="O259" s="12"/>
      <c r="P259" s="12"/>
      <c r="Q259" s="12"/>
      <c r="R259" s="12"/>
      <c r="S259" s="12"/>
    </row>
    <row r="260" spans="1:14" s="10" customFormat="1" ht="99.75" customHeight="1" thickBot="1" thickTop="1">
      <c r="A260" s="54"/>
      <c r="B260" s="54"/>
      <c r="C260" s="54"/>
      <c r="D260" s="102">
        <f t="shared" si="28"/>
        <v>40603</v>
      </c>
      <c r="E260" s="22"/>
      <c r="F260" s="23"/>
      <c r="G260" s="23"/>
      <c r="H260" s="22"/>
      <c r="I260" s="23"/>
      <c r="J260" s="23"/>
      <c r="K260" s="22"/>
      <c r="L260" s="102">
        <f t="shared" si="29"/>
        <v>40603</v>
      </c>
      <c r="M260" s="71"/>
      <c r="N260" s="71"/>
    </row>
    <row r="261" spans="1:19" s="10" customFormat="1" ht="49.5" customHeight="1" thickBot="1" thickTop="1">
      <c r="A261" s="54"/>
      <c r="B261" s="54"/>
      <c r="C261" s="54"/>
      <c r="D261" s="102"/>
      <c r="E261" s="14">
        <f>IF((F257+7)&lt;F256,"",(F257+7))</f>
        <v>40608</v>
      </c>
      <c r="F261" s="6">
        <f>IF((F257+8)&lt;F256,"",(F257+8))</f>
        <v>40609</v>
      </c>
      <c r="G261" s="6">
        <f>IF((F257+9)&lt;F256,"",(F257+9))</f>
        <v>40610</v>
      </c>
      <c r="H261" s="6">
        <f>IF((F257+10)&lt;F256,"",(F257+10))</f>
        <v>40611</v>
      </c>
      <c r="I261" s="6">
        <f>IF((F257+11)&lt;F256,"",(F257+11))</f>
        <v>40612</v>
      </c>
      <c r="J261" s="6">
        <f>IF((F257+12)&lt;F256,"",(F257+12))</f>
        <v>40613</v>
      </c>
      <c r="K261" s="15">
        <f>IF((F257+13)&lt;F256,"",(F257+13))</f>
        <v>40614</v>
      </c>
      <c r="L261" s="102"/>
      <c r="M261" s="63"/>
      <c r="N261" s="63"/>
      <c r="O261" s="12"/>
      <c r="P261" s="12"/>
      <c r="Q261" s="12"/>
      <c r="R261" s="12"/>
      <c r="S261" s="12"/>
    </row>
    <row r="262" spans="1:14" s="10" customFormat="1" ht="99.75" customHeight="1" thickBot="1" thickTop="1">
      <c r="A262" s="54"/>
      <c r="B262" s="54"/>
      <c r="C262" s="54"/>
      <c r="D262" s="102">
        <f t="shared" si="28"/>
        <v>40603</v>
      </c>
      <c r="E262" s="22"/>
      <c r="F262" s="23"/>
      <c r="G262" s="23"/>
      <c r="H262" s="22"/>
      <c r="I262" s="23"/>
      <c r="J262" s="23"/>
      <c r="K262" s="22"/>
      <c r="L262" s="102">
        <f t="shared" si="29"/>
        <v>40603</v>
      </c>
      <c r="M262" s="71"/>
      <c r="N262" s="71"/>
    </row>
    <row r="263" spans="1:19" s="10" customFormat="1" ht="49.5" customHeight="1" thickBot="1" thickTop="1">
      <c r="A263" s="54"/>
      <c r="B263" s="54"/>
      <c r="C263" s="54"/>
      <c r="D263" s="121"/>
      <c r="E263" s="14">
        <f>F257+14</f>
        <v>40615</v>
      </c>
      <c r="F263" s="6">
        <f>F257+15</f>
        <v>40616</v>
      </c>
      <c r="G263" s="6">
        <f>F257+16</f>
        <v>40617</v>
      </c>
      <c r="H263" s="6">
        <f>F257+17</f>
        <v>40618</v>
      </c>
      <c r="I263" s="6">
        <f>F257+18</f>
        <v>40619</v>
      </c>
      <c r="J263" s="6">
        <f>IF((F257+19)&gt;F270,"",(F257+19))</f>
        <v>40620</v>
      </c>
      <c r="K263" s="15">
        <f>IF((F257+20)&gt;F270,"",(F257+20))</f>
        <v>40621</v>
      </c>
      <c r="L263" s="121"/>
      <c r="M263" s="63"/>
      <c r="N263" s="63"/>
      <c r="O263" s="12"/>
      <c r="P263" s="12"/>
      <c r="Q263" s="12"/>
      <c r="R263" s="12"/>
      <c r="S263" s="12"/>
    </row>
    <row r="264" spans="1:14" s="10" customFormat="1" ht="99.75" customHeight="1" thickBot="1" thickTop="1">
      <c r="A264" s="54"/>
      <c r="B264" s="54"/>
      <c r="C264" s="54"/>
      <c r="D264" s="102">
        <f t="shared" si="28"/>
        <v>40603</v>
      </c>
      <c r="E264" s="22"/>
      <c r="F264" s="23"/>
      <c r="G264" s="23"/>
      <c r="H264" s="22"/>
      <c r="I264" s="23"/>
      <c r="J264" s="23"/>
      <c r="K264" s="22"/>
      <c r="L264" s="102">
        <f t="shared" si="29"/>
        <v>40603</v>
      </c>
      <c r="M264" s="71"/>
      <c r="N264" s="71"/>
    </row>
    <row r="265" spans="1:19" s="10" customFormat="1" ht="49.5" customHeight="1" thickBot="1" thickTop="1">
      <c r="A265" s="54"/>
      <c r="B265" s="54"/>
      <c r="C265" s="54"/>
      <c r="D265" s="121"/>
      <c r="E265" s="14">
        <f>IF((F257+21)&gt;F270,"",(F257+21))</f>
        <v>40622</v>
      </c>
      <c r="F265" s="6">
        <f>IF((F257+22)&gt;F270,"",(F257+22))</f>
        <v>40623</v>
      </c>
      <c r="G265" s="6">
        <f>IF((F257+23)&gt;F270,"",(F257+23))</f>
        <v>40624</v>
      </c>
      <c r="H265" s="6">
        <f>IF((F257+24)&gt;F270,"",(F257+24))</f>
        <v>40625</v>
      </c>
      <c r="I265" s="6">
        <f>IF((F257+25)&gt;F270,"",(F257+25))</f>
        <v>40626</v>
      </c>
      <c r="J265" s="6">
        <f>IF((F257+26)&gt;F270,"",(F257+26))</f>
        <v>40627</v>
      </c>
      <c r="K265" s="15">
        <f>IF((F257+27)&gt;F270,"",(F257+27))</f>
        <v>40628</v>
      </c>
      <c r="L265" s="121"/>
      <c r="M265" s="63"/>
      <c r="N265" s="63"/>
      <c r="O265" s="12"/>
      <c r="P265" s="12"/>
      <c r="Q265" s="12"/>
      <c r="R265" s="12"/>
      <c r="S265" s="12"/>
    </row>
    <row r="266" spans="1:14" s="10" customFormat="1" ht="99.75" customHeight="1" thickBot="1" thickTop="1">
      <c r="A266" s="54"/>
      <c r="B266" s="54"/>
      <c r="C266" s="54"/>
      <c r="D266" s="102">
        <f t="shared" si="28"/>
        <v>40603</v>
      </c>
      <c r="E266" s="22"/>
      <c r="F266" s="23"/>
      <c r="G266" s="23"/>
      <c r="H266" s="22"/>
      <c r="I266" s="23"/>
      <c r="J266" s="23"/>
      <c r="K266" s="22"/>
      <c r="L266" s="102">
        <f t="shared" si="29"/>
        <v>40603</v>
      </c>
      <c r="M266" s="71"/>
      <c r="N266" s="71"/>
    </row>
    <row r="267" spans="1:19" s="10" customFormat="1" ht="49.5" customHeight="1" thickBot="1" thickTop="1">
      <c r="A267" s="54"/>
      <c r="B267" s="54"/>
      <c r="C267" s="54"/>
      <c r="D267" s="121"/>
      <c r="E267" s="14">
        <f>IF((F257+28)&gt;F270,"",(F257+28))</f>
        <v>40629</v>
      </c>
      <c r="F267" s="6">
        <f>IF((F257+29)&gt;F270,"",(F257+29))</f>
        <v>40630</v>
      </c>
      <c r="G267" s="6">
        <f>IF((F257+30)&gt;F270,"",(F257+30))</f>
        <v>40631</v>
      </c>
      <c r="H267" s="6">
        <f>IF((F257+31)&gt;F270,"",(F257+31))</f>
        <v>40632</v>
      </c>
      <c r="I267" s="6">
        <f>IF((F257+32)&gt;F270,"",(F257+32))</f>
        <v>40633</v>
      </c>
      <c r="J267" s="6">
        <f>IF((F257+33)&gt;F270,"",(F257+33))</f>
      </c>
      <c r="K267" s="15">
        <f>IF((F257+34)&gt;F270,"",(F257+34))</f>
      </c>
      <c r="L267" s="121"/>
      <c r="M267" s="63"/>
      <c r="N267" s="63"/>
      <c r="O267" s="12"/>
      <c r="P267" s="12"/>
      <c r="Q267" s="12"/>
      <c r="R267" s="12"/>
      <c r="S267" s="12"/>
    </row>
    <row r="268" spans="1:14" s="10" customFormat="1" ht="99.75" customHeight="1" thickBot="1" thickTop="1">
      <c r="A268" s="54"/>
      <c r="B268" s="54"/>
      <c r="C268" s="54"/>
      <c r="D268" s="102">
        <f t="shared" si="28"/>
        <v>40603</v>
      </c>
      <c r="E268" s="22"/>
      <c r="F268" s="23"/>
      <c r="G268" s="23"/>
      <c r="H268" s="22"/>
      <c r="I268" s="23"/>
      <c r="J268" s="23"/>
      <c r="K268" s="22"/>
      <c r="L268" s="102">
        <f t="shared" si="29"/>
        <v>40603</v>
      </c>
      <c r="M268" s="71"/>
      <c r="N268" s="71"/>
    </row>
    <row r="269" spans="1:19" s="10" customFormat="1" ht="49.5" customHeight="1" thickBot="1" thickTop="1">
      <c r="A269" s="54"/>
      <c r="B269" s="54"/>
      <c r="C269" s="54"/>
      <c r="D269" s="121"/>
      <c r="E269" s="14">
        <f>IF((F257+35)&gt;F270,"",(F257+35))</f>
      </c>
      <c r="F269" s="6">
        <f>IF((F257+36)&gt;F270,"",(F257+36))</f>
      </c>
      <c r="G269" s="6">
        <f>IF((F257+37)&gt;F270,"",(F257+37))</f>
      </c>
      <c r="H269" s="6">
        <f>IF((F257+38)&gt;F270,"",(F257+38))</f>
      </c>
      <c r="I269" s="6">
        <f>IF((F257+39)&gt;F270,"",(F257+39))</f>
      </c>
      <c r="J269" s="6">
        <f>IF((F257+40)&gt;F270,"",(F257+40))</f>
      </c>
      <c r="K269" s="15">
        <f>IF((F257+41)&gt;F270,"",(F257+41))</f>
      </c>
      <c r="L269" s="121"/>
      <c r="M269" s="63"/>
      <c r="N269" s="63"/>
      <c r="O269" s="12"/>
      <c r="P269" s="12"/>
      <c r="Q269" s="12"/>
      <c r="R269" s="12"/>
      <c r="S269" s="12"/>
    </row>
    <row r="270" spans="1:19" s="10" customFormat="1" ht="49.5" customHeight="1" hidden="1" thickBot="1" thickTop="1">
      <c r="A270" s="54"/>
      <c r="B270" s="54"/>
      <c r="C270" s="54"/>
      <c r="D270" s="65"/>
      <c r="E270" s="28"/>
      <c r="F270" s="117">
        <f>DATE(YEAR(F256),MONTH(F256)+1,0)</f>
        <v>40633</v>
      </c>
      <c r="G270" s="118"/>
      <c r="H270" s="118"/>
      <c r="I270" s="118"/>
      <c r="J270" s="118"/>
      <c r="K270" s="29"/>
      <c r="L270" s="74"/>
      <c r="M270" s="58"/>
      <c r="N270" s="58"/>
      <c r="O270" s="11"/>
      <c r="P270" s="11"/>
      <c r="Q270" s="11"/>
      <c r="R270" s="11"/>
      <c r="S270" s="11"/>
    </row>
    <row r="271" spans="1:14" s="10" customFormat="1" ht="49.5" customHeight="1" hidden="1" thickBot="1" thickTop="1">
      <c r="A271" s="54"/>
      <c r="B271" s="54"/>
      <c r="C271" s="54"/>
      <c r="D271" s="65"/>
      <c r="E271" s="30"/>
      <c r="F271" s="31"/>
      <c r="G271" s="113">
        <f>F270+1</f>
        <v>40634</v>
      </c>
      <c r="H271" s="114"/>
      <c r="I271" s="114"/>
      <c r="J271" s="31"/>
      <c r="K271" s="31"/>
      <c r="L271" s="73"/>
      <c r="M271" s="71"/>
      <c r="N271" s="71"/>
    </row>
    <row r="272" spans="1:19" s="10" customFormat="1" ht="49.5" customHeight="1" hidden="1" thickTop="1">
      <c r="A272" s="54"/>
      <c r="B272" s="54"/>
      <c r="C272" s="54"/>
      <c r="D272" s="65"/>
      <c r="E272" s="32"/>
      <c r="F272" s="115">
        <f>((ROUNDDOWN((F273/7),0)))*(7)+1</f>
        <v>40629</v>
      </c>
      <c r="G272" s="115"/>
      <c r="H272" s="115"/>
      <c r="I272" s="115"/>
      <c r="J272" s="115"/>
      <c r="K272" s="33"/>
      <c r="L272" s="74"/>
      <c r="M272" s="58"/>
      <c r="N272" s="58"/>
      <c r="O272" s="11"/>
      <c r="P272" s="11"/>
      <c r="Q272" s="11"/>
      <c r="R272" s="11"/>
      <c r="S272" s="11"/>
    </row>
    <row r="273" spans="1:19" s="10" customFormat="1" ht="33" customHeight="1" thickBot="1" thickTop="1">
      <c r="A273" s="54"/>
      <c r="B273" s="54"/>
      <c r="C273" s="54"/>
      <c r="D273" s="65"/>
      <c r="E273" s="78"/>
      <c r="F273" s="111">
        <f>DATE(YEAR(G271),MONTH(G271)+0,0)+1</f>
        <v>40634</v>
      </c>
      <c r="G273" s="111"/>
      <c r="H273" s="111"/>
      <c r="I273" s="111"/>
      <c r="J273" s="111"/>
      <c r="K273" s="79"/>
      <c r="L273" s="75"/>
      <c r="M273" s="57"/>
      <c r="N273" s="57"/>
      <c r="O273" s="5"/>
      <c r="P273" s="5"/>
      <c r="Q273" s="5"/>
      <c r="R273" s="5"/>
      <c r="S273" s="5"/>
    </row>
    <row r="274" spans="1:19" s="10" customFormat="1" ht="49.5" customHeight="1" hidden="1" thickBot="1">
      <c r="A274" s="54"/>
      <c r="B274" s="54"/>
      <c r="C274" s="54"/>
      <c r="D274" s="65"/>
      <c r="E274" s="34"/>
      <c r="F274" s="110">
        <f>(ROUNDDOWN((F273/7),0))*7+1</f>
        <v>40629</v>
      </c>
      <c r="G274" s="110"/>
      <c r="H274" s="110"/>
      <c r="I274" s="110"/>
      <c r="J274" s="110"/>
      <c r="K274" s="34"/>
      <c r="L274" s="74"/>
      <c r="M274" s="58"/>
      <c r="N274" s="58"/>
      <c r="O274" s="11"/>
      <c r="P274" s="11"/>
      <c r="Q274" s="11"/>
      <c r="R274" s="11"/>
      <c r="S274" s="11"/>
    </row>
    <row r="275" spans="1:19" s="10" customFormat="1" ht="99.75" customHeight="1" thickBot="1" thickTop="1">
      <c r="A275" s="54"/>
      <c r="B275" s="54"/>
      <c r="C275" s="54"/>
      <c r="D275" s="102">
        <f aca="true" t="shared" si="30" ref="D275:D285">$F$273</f>
        <v>40634</v>
      </c>
      <c r="E275" s="22"/>
      <c r="F275" s="23"/>
      <c r="G275" s="23"/>
      <c r="H275" s="22"/>
      <c r="I275" s="23"/>
      <c r="J275" s="23"/>
      <c r="K275" s="22"/>
      <c r="L275" s="102">
        <f aca="true" t="shared" si="31" ref="L275:L285">$F$273</f>
        <v>40634</v>
      </c>
      <c r="M275" s="70"/>
      <c r="N275" s="70"/>
      <c r="O275" s="13"/>
      <c r="P275" s="13"/>
      <c r="Q275" s="13"/>
      <c r="R275" s="13"/>
      <c r="S275" s="13"/>
    </row>
    <row r="276" spans="1:19" s="10" customFormat="1" ht="49.5" customHeight="1" thickBot="1" thickTop="1">
      <c r="A276" s="54"/>
      <c r="B276" s="54"/>
      <c r="C276" s="54"/>
      <c r="D276" s="121"/>
      <c r="E276" s="35">
        <f>IF((F274)&lt;F273,"",(F274))</f>
      </c>
      <c r="F276" s="36">
        <f>IF((F274+1)&lt;F273,"",(F274+1))</f>
      </c>
      <c r="G276" s="36">
        <f>IF((F274+2)&lt;F273,"",(F274+2))</f>
      </c>
      <c r="H276" s="36">
        <f>IF((F274+3)&lt;F273,"",(F274+3))</f>
      </c>
      <c r="I276" s="36">
        <f>IF((F274+4)&lt;F273,"",(F274+4))</f>
      </c>
      <c r="J276" s="36">
        <f>IF((F274+5)&lt;F273,"",(F274+5))</f>
        <v>40634</v>
      </c>
      <c r="K276" s="37">
        <f>IF((F274+6)&lt;F273,"",(F274+6))</f>
        <v>40635</v>
      </c>
      <c r="L276" s="121"/>
      <c r="M276" s="63"/>
      <c r="N276" s="63"/>
      <c r="O276" s="12"/>
      <c r="P276" s="12"/>
      <c r="Q276" s="12"/>
      <c r="R276" s="12"/>
      <c r="S276" s="12"/>
    </row>
    <row r="277" spans="1:14" s="10" customFormat="1" ht="99.75" customHeight="1" thickBot="1" thickTop="1">
      <c r="A277" s="54"/>
      <c r="B277" s="54"/>
      <c r="C277" s="54"/>
      <c r="D277" s="102">
        <f t="shared" si="30"/>
        <v>40634</v>
      </c>
      <c r="E277" s="22"/>
      <c r="F277" s="23"/>
      <c r="G277" s="23"/>
      <c r="H277" s="22"/>
      <c r="I277" s="23"/>
      <c r="J277" s="23"/>
      <c r="K277" s="22"/>
      <c r="L277" s="102">
        <f t="shared" si="31"/>
        <v>40634</v>
      </c>
      <c r="M277" s="71"/>
      <c r="N277" s="71"/>
    </row>
    <row r="278" spans="1:19" s="10" customFormat="1" ht="49.5" customHeight="1" thickBot="1" thickTop="1">
      <c r="A278" s="54"/>
      <c r="B278" s="54"/>
      <c r="C278" s="54"/>
      <c r="D278" s="102"/>
      <c r="E278" s="14">
        <f>IF((F274+7)&lt;F273,"",(F274+7))</f>
        <v>40636</v>
      </c>
      <c r="F278" s="6">
        <f>IF((F274+8)&lt;F273,"",(F274+8))</f>
        <v>40637</v>
      </c>
      <c r="G278" s="6">
        <f>IF((F274+9)&lt;F273,"",(F274+9))</f>
        <v>40638</v>
      </c>
      <c r="H278" s="6">
        <f>IF((F274+10)&lt;F273,"",(F274+10))</f>
        <v>40639</v>
      </c>
      <c r="I278" s="6">
        <f>IF((F274+11)&lt;F273,"",(F274+11))</f>
        <v>40640</v>
      </c>
      <c r="J278" s="6">
        <f>IF((F274+12)&lt;F273,"",(F274+12))</f>
        <v>40641</v>
      </c>
      <c r="K278" s="15">
        <f>IF((F274+13)&lt;F273,"",(F274+13))</f>
        <v>40642</v>
      </c>
      <c r="L278" s="102"/>
      <c r="M278" s="63"/>
      <c r="N278" s="63"/>
      <c r="O278" s="12"/>
      <c r="P278" s="12"/>
      <c r="Q278" s="12"/>
      <c r="R278" s="12"/>
      <c r="S278" s="12"/>
    </row>
    <row r="279" spans="1:14" s="10" customFormat="1" ht="99.75" customHeight="1" thickBot="1" thickTop="1">
      <c r="A279" s="54"/>
      <c r="B279" s="54"/>
      <c r="C279" s="54"/>
      <c r="D279" s="102">
        <f t="shared" si="30"/>
        <v>40634</v>
      </c>
      <c r="E279" s="22"/>
      <c r="F279" s="23"/>
      <c r="G279" s="23"/>
      <c r="H279" s="22"/>
      <c r="I279" s="23"/>
      <c r="J279" s="23"/>
      <c r="K279" s="22"/>
      <c r="L279" s="102">
        <f t="shared" si="31"/>
        <v>40634</v>
      </c>
      <c r="M279" s="71"/>
      <c r="N279" s="71"/>
    </row>
    <row r="280" spans="1:19" s="10" customFormat="1" ht="49.5" customHeight="1" thickBot="1" thickTop="1">
      <c r="A280" s="54"/>
      <c r="B280" s="54"/>
      <c r="C280" s="54"/>
      <c r="D280" s="121"/>
      <c r="E280" s="14">
        <f>F274+14</f>
        <v>40643</v>
      </c>
      <c r="F280" s="6">
        <f>F274+15</f>
        <v>40644</v>
      </c>
      <c r="G280" s="6">
        <f>F274+16</f>
        <v>40645</v>
      </c>
      <c r="H280" s="6">
        <f>F274+17</f>
        <v>40646</v>
      </c>
      <c r="I280" s="6">
        <f>F274+18</f>
        <v>40647</v>
      </c>
      <c r="J280" s="6">
        <f>IF((F274+19)&gt;F287,"",(F274+19))</f>
        <v>40648</v>
      </c>
      <c r="K280" s="15">
        <f>IF((F274+20)&gt;F287,"",(F274+20))</f>
        <v>40649</v>
      </c>
      <c r="L280" s="121"/>
      <c r="M280" s="63"/>
      <c r="N280" s="63"/>
      <c r="O280" s="12"/>
      <c r="P280" s="12"/>
      <c r="Q280" s="12"/>
      <c r="R280" s="12"/>
      <c r="S280" s="12"/>
    </row>
    <row r="281" spans="1:14" s="10" customFormat="1" ht="99.75" customHeight="1" thickBot="1" thickTop="1">
      <c r="A281" s="54"/>
      <c r="B281" s="54"/>
      <c r="C281" s="54"/>
      <c r="D281" s="102">
        <f t="shared" si="30"/>
        <v>40634</v>
      </c>
      <c r="E281" s="22"/>
      <c r="F281" s="23"/>
      <c r="G281" s="23"/>
      <c r="H281" s="22"/>
      <c r="I281" s="23"/>
      <c r="J281" s="23"/>
      <c r="K281" s="22"/>
      <c r="L281" s="102">
        <f t="shared" si="31"/>
        <v>40634</v>
      </c>
      <c r="M281" s="71"/>
      <c r="N281" s="71"/>
    </row>
    <row r="282" spans="1:19" s="10" customFormat="1" ht="49.5" customHeight="1" thickBot="1" thickTop="1">
      <c r="A282" s="54"/>
      <c r="B282" s="54"/>
      <c r="C282" s="54"/>
      <c r="D282" s="121"/>
      <c r="E282" s="14">
        <f>IF((F274+21)&gt;F287,"",(F274+21))</f>
        <v>40650</v>
      </c>
      <c r="F282" s="6">
        <f>IF((F274+22)&gt;F287,"",(F274+22))</f>
        <v>40651</v>
      </c>
      <c r="G282" s="6">
        <f>IF((F274+23)&gt;F287,"",(F274+23))</f>
        <v>40652</v>
      </c>
      <c r="H282" s="6">
        <f>IF((F274+24)&gt;F287,"",(F274+24))</f>
        <v>40653</v>
      </c>
      <c r="I282" s="6">
        <f>IF((F274+25)&gt;F287,"",(F274+25))</f>
        <v>40654</v>
      </c>
      <c r="J282" s="6">
        <f>IF((F274+26)&gt;F287,"",(F274+26))</f>
        <v>40655</v>
      </c>
      <c r="K282" s="15">
        <f>IF((F274+27)&gt;F287,"",(F274+27))</f>
        <v>40656</v>
      </c>
      <c r="L282" s="121"/>
      <c r="M282" s="63"/>
      <c r="N282" s="63"/>
      <c r="O282" s="12"/>
      <c r="P282" s="12"/>
      <c r="Q282" s="12"/>
      <c r="R282" s="12"/>
      <c r="S282" s="12"/>
    </row>
    <row r="283" spans="1:14" s="10" customFormat="1" ht="99.75" customHeight="1" thickBot="1" thickTop="1">
      <c r="A283" s="54"/>
      <c r="B283" s="54"/>
      <c r="C283" s="54"/>
      <c r="D283" s="102">
        <f t="shared" si="30"/>
        <v>40634</v>
      </c>
      <c r="E283" s="22"/>
      <c r="F283" s="23"/>
      <c r="G283" s="23"/>
      <c r="H283" s="22"/>
      <c r="I283" s="23"/>
      <c r="J283" s="23"/>
      <c r="K283" s="22"/>
      <c r="L283" s="102">
        <f t="shared" si="31"/>
        <v>40634</v>
      </c>
      <c r="M283" s="71"/>
      <c r="N283" s="71"/>
    </row>
    <row r="284" spans="1:19" s="10" customFormat="1" ht="49.5" customHeight="1" thickBot="1" thickTop="1">
      <c r="A284" s="54"/>
      <c r="B284" s="54"/>
      <c r="C284" s="54"/>
      <c r="D284" s="121"/>
      <c r="E284" s="14">
        <f>IF((F274+28)&gt;F287,"",(F274+28))</f>
        <v>40657</v>
      </c>
      <c r="F284" s="6">
        <f>IF((F274+29)&gt;F287,"",(F274+29))</f>
        <v>40658</v>
      </c>
      <c r="G284" s="6">
        <f>IF((F274+30)&gt;F287,"",(F274+30))</f>
        <v>40659</v>
      </c>
      <c r="H284" s="6">
        <f>IF((F274+31)&gt;F287,"",(F274+31))</f>
        <v>40660</v>
      </c>
      <c r="I284" s="6">
        <f>IF((F274+32)&gt;F287,"",(F274+32))</f>
        <v>40661</v>
      </c>
      <c r="J284" s="6">
        <f>IF((F274+33)&gt;F287,"",(F274+33))</f>
        <v>40662</v>
      </c>
      <c r="K284" s="15">
        <f>IF((F274+34)&gt;F287,"",(F274+34))</f>
        <v>40663</v>
      </c>
      <c r="L284" s="121"/>
      <c r="M284" s="63"/>
      <c r="N284" s="63"/>
      <c r="O284" s="12"/>
      <c r="P284" s="12"/>
      <c r="Q284" s="12"/>
      <c r="R284" s="12"/>
      <c r="S284" s="12"/>
    </row>
    <row r="285" spans="1:14" s="10" customFormat="1" ht="99.75" customHeight="1" thickBot="1" thickTop="1">
      <c r="A285" s="54"/>
      <c r="B285" s="54"/>
      <c r="C285" s="54"/>
      <c r="D285" s="102">
        <f t="shared" si="30"/>
        <v>40634</v>
      </c>
      <c r="E285" s="22"/>
      <c r="F285" s="23"/>
      <c r="G285" s="23"/>
      <c r="H285" s="22"/>
      <c r="I285" s="23"/>
      <c r="J285" s="23"/>
      <c r="K285" s="22"/>
      <c r="L285" s="102">
        <f t="shared" si="31"/>
        <v>40634</v>
      </c>
      <c r="M285" s="71"/>
      <c r="N285" s="71"/>
    </row>
    <row r="286" spans="1:19" s="10" customFormat="1" ht="49.5" customHeight="1" thickBot="1" thickTop="1">
      <c r="A286" s="54"/>
      <c r="B286" s="54"/>
      <c r="C286" s="54"/>
      <c r="D286" s="121"/>
      <c r="E286" s="14">
        <f>IF((F274+35)&gt;F287,"",(F274+35))</f>
      </c>
      <c r="F286" s="6">
        <f>IF((F274+36)&gt;F287,"",(F274+36))</f>
      </c>
      <c r="G286" s="6">
        <f>IF((F274+37)&gt;F287,"",(F274+37))</f>
      </c>
      <c r="H286" s="6">
        <f>IF((F274+38)&gt;F287,"",(F274+38))</f>
      </c>
      <c r="I286" s="6">
        <f>IF((F274+39)&gt;F287,"",(F274+39))</f>
      </c>
      <c r="J286" s="6">
        <f>IF((F274+40)&gt;F287,"",(F274+40))</f>
      </c>
      <c r="K286" s="15">
        <f>IF((F274+41)&gt;F287,"",(F274+41))</f>
      </c>
      <c r="L286" s="121"/>
      <c r="M286" s="63"/>
      <c r="N286" s="63"/>
      <c r="O286" s="12"/>
      <c r="P286" s="12"/>
      <c r="Q286" s="12"/>
      <c r="R286" s="12"/>
      <c r="S286" s="12"/>
    </row>
    <row r="287" spans="1:19" s="10" customFormat="1" ht="49.5" customHeight="1" hidden="1" thickBot="1" thickTop="1">
      <c r="A287" s="54"/>
      <c r="B287" s="54"/>
      <c r="C287" s="54"/>
      <c r="D287" s="65"/>
      <c r="E287" s="28"/>
      <c r="F287" s="117">
        <f>DATE(YEAR(F273),MONTH(F273)+1,0)</f>
        <v>40663</v>
      </c>
      <c r="G287" s="118"/>
      <c r="H287" s="118"/>
      <c r="I287" s="118"/>
      <c r="J287" s="118"/>
      <c r="K287" s="29"/>
      <c r="L287" s="74"/>
      <c r="M287" s="58"/>
      <c r="N287" s="58"/>
      <c r="O287" s="11"/>
      <c r="P287" s="11"/>
      <c r="Q287" s="11"/>
      <c r="R287" s="11"/>
      <c r="S287" s="11"/>
    </row>
    <row r="288" spans="1:14" s="10" customFormat="1" ht="49.5" customHeight="1" hidden="1" thickBot="1" thickTop="1">
      <c r="A288" s="54"/>
      <c r="B288" s="54"/>
      <c r="C288" s="54"/>
      <c r="D288" s="65"/>
      <c r="E288" s="30"/>
      <c r="F288" s="31"/>
      <c r="G288" s="113">
        <f>F287+1</f>
        <v>40664</v>
      </c>
      <c r="H288" s="114"/>
      <c r="I288" s="114"/>
      <c r="J288" s="31"/>
      <c r="K288" s="31"/>
      <c r="L288" s="73"/>
      <c r="M288" s="71"/>
      <c r="N288" s="71"/>
    </row>
    <row r="289" spans="1:19" s="10" customFormat="1" ht="49.5" customHeight="1" hidden="1" thickTop="1">
      <c r="A289" s="54"/>
      <c r="B289" s="54"/>
      <c r="C289" s="54"/>
      <c r="D289" s="65"/>
      <c r="E289" s="32"/>
      <c r="F289" s="115">
        <f>((ROUNDDOWN((F290/7),0)))*(7)+1</f>
        <v>40664</v>
      </c>
      <c r="G289" s="115"/>
      <c r="H289" s="115"/>
      <c r="I289" s="115"/>
      <c r="J289" s="115"/>
      <c r="K289" s="33"/>
      <c r="L289" s="74"/>
      <c r="M289" s="58"/>
      <c r="N289" s="58"/>
      <c r="O289" s="11"/>
      <c r="P289" s="11"/>
      <c r="Q289" s="11"/>
      <c r="R289" s="11"/>
      <c r="S289" s="11"/>
    </row>
    <row r="290" spans="1:19" s="10" customFormat="1" ht="33" customHeight="1" thickBot="1" thickTop="1">
      <c r="A290" s="54"/>
      <c r="B290" s="54"/>
      <c r="C290" s="54"/>
      <c r="D290" s="65"/>
      <c r="E290" s="78"/>
      <c r="F290" s="111">
        <f>DATE(YEAR(G288),MONTH(G288)+0,0)+1</f>
        <v>40664</v>
      </c>
      <c r="G290" s="111"/>
      <c r="H290" s="111"/>
      <c r="I290" s="111"/>
      <c r="J290" s="111"/>
      <c r="K290" s="79"/>
      <c r="L290" s="75"/>
      <c r="M290" s="57"/>
      <c r="N290" s="57"/>
      <c r="O290" s="5"/>
      <c r="P290" s="5"/>
      <c r="Q290" s="5"/>
      <c r="R290" s="5"/>
      <c r="S290" s="5"/>
    </row>
    <row r="291" spans="1:19" s="10" customFormat="1" ht="49.5" customHeight="1" hidden="1" thickBot="1">
      <c r="A291" s="54"/>
      <c r="B291" s="54"/>
      <c r="C291" s="54"/>
      <c r="D291" s="65"/>
      <c r="E291" s="34"/>
      <c r="F291" s="110">
        <f>(ROUNDDOWN((F290/7),0))*7+1</f>
        <v>40664</v>
      </c>
      <c r="G291" s="110"/>
      <c r="H291" s="110"/>
      <c r="I291" s="110"/>
      <c r="J291" s="110"/>
      <c r="K291" s="34"/>
      <c r="L291" s="74"/>
      <c r="M291" s="58"/>
      <c r="N291" s="58"/>
      <c r="O291" s="11"/>
      <c r="P291" s="11"/>
      <c r="Q291" s="11"/>
      <c r="R291" s="11"/>
      <c r="S291" s="11"/>
    </row>
    <row r="292" spans="1:19" s="10" customFormat="1" ht="99.75" customHeight="1" thickBot="1" thickTop="1">
      <c r="A292" s="54"/>
      <c r="B292" s="54"/>
      <c r="C292" s="54"/>
      <c r="D292" s="102">
        <f aca="true" t="shared" si="32" ref="D292:D302">$F$290</f>
        <v>40664</v>
      </c>
      <c r="E292" s="22"/>
      <c r="F292" s="23"/>
      <c r="G292" s="23"/>
      <c r="H292" s="22"/>
      <c r="I292" s="23"/>
      <c r="J292" s="23"/>
      <c r="K292" s="22"/>
      <c r="L292" s="102">
        <f aca="true" t="shared" si="33" ref="L292:L302">$F$290</f>
        <v>40664</v>
      </c>
      <c r="M292" s="70"/>
      <c r="N292" s="70"/>
      <c r="O292" s="13"/>
      <c r="P292" s="13"/>
      <c r="Q292" s="13"/>
      <c r="R292" s="13"/>
      <c r="S292" s="13"/>
    </row>
    <row r="293" spans="1:19" s="10" customFormat="1" ht="49.5" customHeight="1" thickBot="1" thickTop="1">
      <c r="A293" s="54"/>
      <c r="B293" s="54"/>
      <c r="C293" s="54"/>
      <c r="D293" s="121"/>
      <c r="E293" s="35">
        <f>IF((F291)&lt;F290,"",(F291))</f>
        <v>40664</v>
      </c>
      <c r="F293" s="36">
        <f>IF((F291+1)&lt;F290,"",(F291+1))</f>
        <v>40665</v>
      </c>
      <c r="G293" s="36">
        <f>IF((F291+2)&lt;F290,"",(F291+2))</f>
        <v>40666</v>
      </c>
      <c r="H293" s="36">
        <f>IF((F291+3)&lt;F290,"",(F291+3))</f>
        <v>40667</v>
      </c>
      <c r="I293" s="36">
        <f>IF((F291+4)&lt;F290,"",(F291+4))</f>
        <v>40668</v>
      </c>
      <c r="J293" s="36">
        <f>IF((F291+5)&lt;F290,"",(F291+5))</f>
        <v>40669</v>
      </c>
      <c r="K293" s="37">
        <f>IF((F291+6)&lt;F290,"",(F291+6))</f>
        <v>40670</v>
      </c>
      <c r="L293" s="121"/>
      <c r="M293" s="63"/>
      <c r="N293" s="63"/>
      <c r="O293" s="12"/>
      <c r="P293" s="12"/>
      <c r="Q293" s="12"/>
      <c r="R293" s="12"/>
      <c r="S293" s="12"/>
    </row>
    <row r="294" spans="1:14" s="10" customFormat="1" ht="99.75" customHeight="1" thickBot="1" thickTop="1">
      <c r="A294" s="54"/>
      <c r="B294" s="54"/>
      <c r="C294" s="54"/>
      <c r="D294" s="102">
        <f t="shared" si="32"/>
        <v>40664</v>
      </c>
      <c r="E294" s="22"/>
      <c r="F294" s="23"/>
      <c r="G294" s="23"/>
      <c r="H294" s="22"/>
      <c r="I294" s="23"/>
      <c r="J294" s="23"/>
      <c r="K294" s="22"/>
      <c r="L294" s="102">
        <f t="shared" si="33"/>
        <v>40664</v>
      </c>
      <c r="M294" s="71"/>
      <c r="N294" s="71"/>
    </row>
    <row r="295" spans="1:19" s="10" customFormat="1" ht="49.5" customHeight="1" thickBot="1" thickTop="1">
      <c r="A295" s="54"/>
      <c r="B295" s="54"/>
      <c r="C295" s="54"/>
      <c r="D295" s="102"/>
      <c r="E295" s="14">
        <f>IF((F291+7)&lt;F290,"",(F291+7))</f>
        <v>40671</v>
      </c>
      <c r="F295" s="6">
        <f>IF((F291+8)&lt;F290,"",(F291+8))</f>
        <v>40672</v>
      </c>
      <c r="G295" s="6">
        <f>IF((F291+9)&lt;F290,"",(F291+9))</f>
        <v>40673</v>
      </c>
      <c r="H295" s="6">
        <f>IF((F291+10)&lt;F290,"",(F291+10))</f>
        <v>40674</v>
      </c>
      <c r="I295" s="6">
        <f>IF((F291+11)&lt;F290,"",(F291+11))</f>
        <v>40675</v>
      </c>
      <c r="J295" s="6">
        <f>IF((F291+12)&lt;F290,"",(F291+12))</f>
        <v>40676</v>
      </c>
      <c r="K295" s="15">
        <f>IF((F291+13)&lt;F290,"",(F291+13))</f>
        <v>40677</v>
      </c>
      <c r="L295" s="102"/>
      <c r="M295" s="63"/>
      <c r="N295" s="63"/>
      <c r="O295" s="12"/>
      <c r="P295" s="12"/>
      <c r="Q295" s="12"/>
      <c r="R295" s="12"/>
      <c r="S295" s="12"/>
    </row>
    <row r="296" spans="1:14" s="10" customFormat="1" ht="99.75" customHeight="1" thickBot="1" thickTop="1">
      <c r="A296" s="54"/>
      <c r="B296" s="54"/>
      <c r="C296" s="54"/>
      <c r="D296" s="102">
        <f t="shared" si="32"/>
        <v>40664</v>
      </c>
      <c r="E296" s="22"/>
      <c r="F296" s="23"/>
      <c r="G296" s="23"/>
      <c r="H296" s="22"/>
      <c r="I296" s="23"/>
      <c r="J296" s="23"/>
      <c r="K296" s="22"/>
      <c r="L296" s="102">
        <f t="shared" si="33"/>
        <v>40664</v>
      </c>
      <c r="M296" s="71"/>
      <c r="N296" s="71"/>
    </row>
    <row r="297" spans="1:19" s="10" customFormat="1" ht="49.5" customHeight="1" thickBot="1" thickTop="1">
      <c r="A297" s="54"/>
      <c r="B297" s="54"/>
      <c r="C297" s="54"/>
      <c r="D297" s="121"/>
      <c r="E297" s="14">
        <f>F291+14</f>
        <v>40678</v>
      </c>
      <c r="F297" s="6">
        <f>F291+15</f>
        <v>40679</v>
      </c>
      <c r="G297" s="6">
        <f>F291+16</f>
        <v>40680</v>
      </c>
      <c r="H297" s="6">
        <f>F291+17</f>
        <v>40681</v>
      </c>
      <c r="I297" s="6">
        <f>F291+18</f>
        <v>40682</v>
      </c>
      <c r="J297" s="6">
        <f>IF((F291+19)&gt;F304,"",(F291+19))</f>
        <v>40683</v>
      </c>
      <c r="K297" s="15">
        <f>IF((F291+20)&gt;F304,"",(F291+20))</f>
        <v>40684</v>
      </c>
      <c r="L297" s="121"/>
      <c r="M297" s="63"/>
      <c r="N297" s="63"/>
      <c r="O297" s="12"/>
      <c r="P297" s="12"/>
      <c r="Q297" s="12"/>
      <c r="R297" s="12"/>
      <c r="S297" s="12"/>
    </row>
    <row r="298" spans="1:14" s="10" customFormat="1" ht="99.75" customHeight="1" thickBot="1" thickTop="1">
      <c r="A298" s="54"/>
      <c r="B298" s="54"/>
      <c r="C298" s="54"/>
      <c r="D298" s="102">
        <f t="shared" si="32"/>
        <v>40664</v>
      </c>
      <c r="E298" s="22"/>
      <c r="F298" s="23"/>
      <c r="G298" s="23"/>
      <c r="H298" s="22"/>
      <c r="I298" s="23"/>
      <c r="J298" s="23"/>
      <c r="K298" s="22"/>
      <c r="L298" s="102">
        <f t="shared" si="33"/>
        <v>40664</v>
      </c>
      <c r="M298" s="71"/>
      <c r="N298" s="71"/>
    </row>
    <row r="299" spans="1:19" s="10" customFormat="1" ht="49.5" customHeight="1" thickBot="1" thickTop="1">
      <c r="A299" s="54"/>
      <c r="B299" s="54"/>
      <c r="C299" s="54"/>
      <c r="D299" s="121"/>
      <c r="E299" s="14">
        <f>IF((F291+21)&gt;F304,"",(F291+21))</f>
        <v>40685</v>
      </c>
      <c r="F299" s="6">
        <f>IF((F291+22)&gt;F304,"",(F291+22))</f>
        <v>40686</v>
      </c>
      <c r="G299" s="6">
        <f>IF((F291+23)&gt;F304,"",(F291+23))</f>
        <v>40687</v>
      </c>
      <c r="H299" s="6">
        <f>IF((F291+24)&gt;F304,"",(F291+24))</f>
        <v>40688</v>
      </c>
      <c r="I299" s="6">
        <f>IF((F291+25)&gt;F304,"",(F291+25))</f>
        <v>40689</v>
      </c>
      <c r="J299" s="6">
        <f>IF((F291+26)&gt;F304,"",(F291+26))</f>
        <v>40690</v>
      </c>
      <c r="K299" s="15">
        <f>IF((F291+27)&gt;F304,"",(F291+27))</f>
        <v>40691</v>
      </c>
      <c r="L299" s="121"/>
      <c r="M299" s="63"/>
      <c r="N299" s="63"/>
      <c r="O299" s="12"/>
      <c r="P299" s="12"/>
      <c r="Q299" s="12"/>
      <c r="R299" s="12"/>
      <c r="S299" s="12"/>
    </row>
    <row r="300" spans="1:14" s="10" customFormat="1" ht="99.75" customHeight="1" thickBot="1" thickTop="1">
      <c r="A300" s="54"/>
      <c r="B300" s="54"/>
      <c r="C300" s="54"/>
      <c r="D300" s="102">
        <f t="shared" si="32"/>
        <v>40664</v>
      </c>
      <c r="E300" s="22"/>
      <c r="F300" s="23"/>
      <c r="G300" s="23"/>
      <c r="H300" s="22"/>
      <c r="I300" s="23"/>
      <c r="J300" s="23"/>
      <c r="K300" s="22"/>
      <c r="L300" s="102">
        <f t="shared" si="33"/>
        <v>40664</v>
      </c>
      <c r="M300" s="71"/>
      <c r="N300" s="71"/>
    </row>
    <row r="301" spans="1:19" s="10" customFormat="1" ht="49.5" customHeight="1" thickBot="1" thickTop="1">
      <c r="A301" s="54"/>
      <c r="B301" s="54"/>
      <c r="C301" s="54"/>
      <c r="D301" s="121"/>
      <c r="E301" s="14">
        <f>IF((F291+28)&gt;F304,"",(F291+28))</f>
        <v>40692</v>
      </c>
      <c r="F301" s="6">
        <f>IF((F291+29)&gt;F304,"",(F291+29))</f>
        <v>40693</v>
      </c>
      <c r="G301" s="6">
        <f>IF((F291+30)&gt;F304,"",(F291+30))</f>
        <v>40694</v>
      </c>
      <c r="H301" s="6">
        <f>IF((F291+31)&gt;F304,"",(F291+31))</f>
      </c>
      <c r="I301" s="6">
        <f>IF((F291+32)&gt;F304,"",(F291+32))</f>
      </c>
      <c r="J301" s="6">
        <f>IF((F291+33)&gt;F304,"",(F291+33))</f>
      </c>
      <c r="K301" s="15">
        <f>IF((F291+34)&gt;F304,"",(F291+34))</f>
      </c>
      <c r="L301" s="121"/>
      <c r="M301" s="63"/>
      <c r="N301" s="63"/>
      <c r="O301" s="12"/>
      <c r="P301" s="12"/>
      <c r="Q301" s="12"/>
      <c r="R301" s="12"/>
      <c r="S301" s="12"/>
    </row>
    <row r="302" spans="1:14" s="10" customFormat="1" ht="99.75" customHeight="1" thickBot="1" thickTop="1">
      <c r="A302" s="54"/>
      <c r="B302" s="54"/>
      <c r="C302" s="54"/>
      <c r="D302" s="102">
        <f t="shared" si="32"/>
        <v>40664</v>
      </c>
      <c r="E302" s="22"/>
      <c r="F302" s="23"/>
      <c r="G302" s="23"/>
      <c r="H302" s="22"/>
      <c r="I302" s="23"/>
      <c r="J302" s="23"/>
      <c r="K302" s="22"/>
      <c r="L302" s="102">
        <f t="shared" si="33"/>
        <v>40664</v>
      </c>
      <c r="M302" s="71"/>
      <c r="N302" s="71"/>
    </row>
    <row r="303" spans="1:19" s="10" customFormat="1" ht="49.5" customHeight="1" thickBot="1" thickTop="1">
      <c r="A303" s="54"/>
      <c r="B303" s="54"/>
      <c r="C303" s="54"/>
      <c r="D303" s="121"/>
      <c r="E303" s="14">
        <f>IF((F291+35)&gt;F304,"",(F291+35))</f>
      </c>
      <c r="F303" s="6">
        <f>IF((F291+36)&gt;F304,"",(F291+36))</f>
      </c>
      <c r="G303" s="6">
        <f>IF((F291+37)&gt;F304,"",(F291+37))</f>
      </c>
      <c r="H303" s="6">
        <f>IF((F291+38)&gt;F304,"",(F291+38))</f>
      </c>
      <c r="I303" s="6">
        <f>IF((F291+39)&gt;F304,"",(F291+39))</f>
      </c>
      <c r="J303" s="6">
        <f>IF((F291+40)&gt;F304,"",(F291+40))</f>
      </c>
      <c r="K303" s="15">
        <f>IF((F291+41)&gt;F304,"",(F291+41))</f>
      </c>
      <c r="L303" s="121"/>
      <c r="M303" s="63"/>
      <c r="N303" s="63"/>
      <c r="O303" s="12"/>
      <c r="P303" s="12"/>
      <c r="Q303" s="12"/>
      <c r="R303" s="12"/>
      <c r="S303" s="12"/>
    </row>
    <row r="304" spans="1:19" s="10" customFormat="1" ht="49.5" customHeight="1" hidden="1" thickBot="1" thickTop="1">
      <c r="A304" s="54"/>
      <c r="B304" s="54"/>
      <c r="C304" s="54"/>
      <c r="D304" s="65"/>
      <c r="E304" s="28"/>
      <c r="F304" s="117">
        <f>DATE(YEAR(F290),MONTH(F290)+1,0)</f>
        <v>40694</v>
      </c>
      <c r="G304" s="118"/>
      <c r="H304" s="118"/>
      <c r="I304" s="118"/>
      <c r="J304" s="118"/>
      <c r="K304" s="29"/>
      <c r="L304" s="74"/>
      <c r="M304" s="58"/>
      <c r="N304" s="58"/>
      <c r="O304" s="11"/>
      <c r="P304" s="11"/>
      <c r="Q304" s="11"/>
      <c r="R304" s="11"/>
      <c r="S304" s="11"/>
    </row>
    <row r="305" spans="1:14" s="10" customFormat="1" ht="49.5" customHeight="1" hidden="1" thickBot="1" thickTop="1">
      <c r="A305" s="54"/>
      <c r="B305" s="54"/>
      <c r="C305" s="54"/>
      <c r="D305" s="65"/>
      <c r="E305" s="30"/>
      <c r="F305" s="31"/>
      <c r="G305" s="113">
        <f>F304+1</f>
        <v>40695</v>
      </c>
      <c r="H305" s="114"/>
      <c r="I305" s="114"/>
      <c r="J305" s="31"/>
      <c r="K305" s="31"/>
      <c r="L305" s="73"/>
      <c r="M305" s="71"/>
      <c r="N305" s="71"/>
    </row>
    <row r="306" spans="1:19" s="10" customFormat="1" ht="49.5" customHeight="1" hidden="1" thickTop="1">
      <c r="A306" s="54"/>
      <c r="B306" s="54"/>
      <c r="C306" s="54"/>
      <c r="D306" s="65"/>
      <c r="E306" s="32"/>
      <c r="F306" s="115">
        <f>((ROUNDDOWN((F307/7),0)))*(7)+1</f>
        <v>40692</v>
      </c>
      <c r="G306" s="115"/>
      <c r="H306" s="115"/>
      <c r="I306" s="115"/>
      <c r="J306" s="115"/>
      <c r="K306" s="33"/>
      <c r="L306" s="74"/>
      <c r="M306" s="58"/>
      <c r="N306" s="58"/>
      <c r="O306" s="11"/>
      <c r="P306" s="11"/>
      <c r="Q306" s="11"/>
      <c r="R306" s="11"/>
      <c r="S306" s="11"/>
    </row>
    <row r="307" spans="1:19" s="10" customFormat="1" ht="33" customHeight="1" thickBot="1" thickTop="1">
      <c r="A307" s="54"/>
      <c r="B307" s="54"/>
      <c r="C307" s="54"/>
      <c r="D307" s="65"/>
      <c r="E307" s="78"/>
      <c r="F307" s="111">
        <f>DATE(YEAR(G305),MONTH(G305)+0,0)+1</f>
        <v>40695</v>
      </c>
      <c r="G307" s="111"/>
      <c r="H307" s="111"/>
      <c r="I307" s="111"/>
      <c r="J307" s="111"/>
      <c r="K307" s="79"/>
      <c r="L307" s="75"/>
      <c r="M307" s="57"/>
      <c r="N307" s="57"/>
      <c r="O307" s="5"/>
      <c r="P307" s="5"/>
      <c r="Q307" s="5"/>
      <c r="R307" s="5"/>
      <c r="S307" s="5"/>
    </row>
    <row r="308" spans="1:19" s="10" customFormat="1" ht="49.5" customHeight="1" hidden="1" thickBot="1">
      <c r="A308" s="54"/>
      <c r="B308" s="54"/>
      <c r="C308" s="54"/>
      <c r="D308" s="65"/>
      <c r="E308" s="34"/>
      <c r="F308" s="110">
        <f>(ROUNDDOWN((F307/7),0))*7+1</f>
        <v>40692</v>
      </c>
      <c r="G308" s="110"/>
      <c r="H308" s="110"/>
      <c r="I308" s="110"/>
      <c r="J308" s="110"/>
      <c r="K308" s="34"/>
      <c r="L308" s="74"/>
      <c r="M308" s="58"/>
      <c r="N308" s="58"/>
      <c r="O308" s="11"/>
      <c r="P308" s="11"/>
      <c r="Q308" s="11"/>
      <c r="R308" s="11"/>
      <c r="S308" s="11"/>
    </row>
    <row r="309" spans="1:19" s="10" customFormat="1" ht="99.75" customHeight="1" thickBot="1" thickTop="1">
      <c r="A309" s="54"/>
      <c r="B309" s="54"/>
      <c r="C309" s="54"/>
      <c r="D309" s="102">
        <f aca="true" t="shared" si="34" ref="D309:D319">$F$307</f>
        <v>40695</v>
      </c>
      <c r="E309" s="22"/>
      <c r="F309" s="23"/>
      <c r="G309" s="23"/>
      <c r="H309" s="22"/>
      <c r="I309" s="23"/>
      <c r="J309" s="23"/>
      <c r="K309" s="22"/>
      <c r="L309" s="102">
        <f aca="true" t="shared" si="35" ref="L309:L319">$F$307</f>
        <v>40695</v>
      </c>
      <c r="M309" s="70"/>
      <c r="N309" s="70"/>
      <c r="O309" s="13"/>
      <c r="P309" s="13"/>
      <c r="Q309" s="13"/>
      <c r="R309" s="13"/>
      <c r="S309" s="13"/>
    </row>
    <row r="310" spans="1:19" s="10" customFormat="1" ht="49.5" customHeight="1" thickBot="1" thickTop="1">
      <c r="A310" s="54"/>
      <c r="B310" s="54"/>
      <c r="C310" s="54"/>
      <c r="D310" s="121"/>
      <c r="E310" s="35">
        <f>IF((F308)&lt;F307,"",(F308))</f>
      </c>
      <c r="F310" s="36">
        <f>IF((F308+1)&lt;F307,"",(F308+1))</f>
      </c>
      <c r="G310" s="36">
        <f>IF((F308+2)&lt;F307,"",(F308+2))</f>
      </c>
      <c r="H310" s="36">
        <f>IF((F308+3)&lt;F307,"",(F308+3))</f>
        <v>40695</v>
      </c>
      <c r="I310" s="36">
        <f>IF((F308+4)&lt;F307,"",(F308+4))</f>
        <v>40696</v>
      </c>
      <c r="J310" s="36">
        <f>IF((F308+5)&lt;F307,"",(F308+5))</f>
        <v>40697</v>
      </c>
      <c r="K310" s="37">
        <f>IF((F308+6)&lt;F307,"",(F308+6))</f>
        <v>40698</v>
      </c>
      <c r="L310" s="121"/>
      <c r="M310" s="63"/>
      <c r="N310" s="63"/>
      <c r="O310" s="12"/>
      <c r="P310" s="12"/>
      <c r="Q310" s="12"/>
      <c r="R310" s="12"/>
      <c r="S310" s="12"/>
    </row>
    <row r="311" spans="1:14" s="10" customFormat="1" ht="99.75" customHeight="1" thickBot="1" thickTop="1">
      <c r="A311" s="54"/>
      <c r="B311" s="54"/>
      <c r="C311" s="54"/>
      <c r="D311" s="102">
        <f t="shared" si="34"/>
        <v>40695</v>
      </c>
      <c r="E311" s="22"/>
      <c r="F311" s="23"/>
      <c r="G311" s="23"/>
      <c r="H311" s="22"/>
      <c r="I311" s="23"/>
      <c r="J311" s="23"/>
      <c r="K311" s="22"/>
      <c r="L311" s="102">
        <f t="shared" si="35"/>
        <v>40695</v>
      </c>
      <c r="M311" s="71"/>
      <c r="N311" s="71"/>
    </row>
    <row r="312" spans="1:19" s="10" customFormat="1" ht="49.5" customHeight="1" thickBot="1" thickTop="1">
      <c r="A312" s="54"/>
      <c r="B312" s="54"/>
      <c r="C312" s="54"/>
      <c r="D312" s="102"/>
      <c r="E312" s="14">
        <f>IF((F308+7)&lt;F307,"",(F308+7))</f>
        <v>40699</v>
      </c>
      <c r="F312" s="6">
        <f>IF((F308+8)&lt;F307,"",(F308+8))</f>
        <v>40700</v>
      </c>
      <c r="G312" s="6">
        <f>IF((F308+9)&lt;F307,"",(F308+9))</f>
        <v>40701</v>
      </c>
      <c r="H312" s="6">
        <f>IF((F308+10)&lt;F307,"",(F308+10))</f>
        <v>40702</v>
      </c>
      <c r="I312" s="6">
        <f>IF((F308+11)&lt;F307,"",(F308+11))</f>
        <v>40703</v>
      </c>
      <c r="J312" s="6">
        <f>IF((F308+12)&lt;F307,"",(F308+12))</f>
        <v>40704</v>
      </c>
      <c r="K312" s="15">
        <f>IF((F308+13)&lt;F307,"",(F308+13))</f>
        <v>40705</v>
      </c>
      <c r="L312" s="102"/>
      <c r="M312" s="63"/>
      <c r="N312" s="63"/>
      <c r="O312" s="12"/>
      <c r="P312" s="12"/>
      <c r="Q312" s="12"/>
      <c r="R312" s="12"/>
      <c r="S312" s="12"/>
    </row>
    <row r="313" spans="1:14" s="10" customFormat="1" ht="99.75" customHeight="1" thickBot="1" thickTop="1">
      <c r="A313" s="54"/>
      <c r="B313" s="54"/>
      <c r="C313" s="54"/>
      <c r="D313" s="102">
        <f t="shared" si="34"/>
        <v>40695</v>
      </c>
      <c r="E313" s="22"/>
      <c r="F313" s="23"/>
      <c r="G313" s="23"/>
      <c r="H313" s="22"/>
      <c r="I313" s="23"/>
      <c r="J313" s="23"/>
      <c r="K313" s="22"/>
      <c r="L313" s="102">
        <f t="shared" si="35"/>
        <v>40695</v>
      </c>
      <c r="M313" s="71"/>
      <c r="N313" s="71"/>
    </row>
    <row r="314" spans="1:19" s="10" customFormat="1" ht="49.5" customHeight="1" thickBot="1" thickTop="1">
      <c r="A314" s="54"/>
      <c r="B314" s="54"/>
      <c r="C314" s="54"/>
      <c r="D314" s="121"/>
      <c r="E314" s="14">
        <f>F308+14</f>
        <v>40706</v>
      </c>
      <c r="F314" s="6">
        <f>F308+15</f>
        <v>40707</v>
      </c>
      <c r="G314" s="6">
        <f>F308+16</f>
        <v>40708</v>
      </c>
      <c r="H314" s="6">
        <f>F308+17</f>
        <v>40709</v>
      </c>
      <c r="I314" s="6">
        <f>F308+18</f>
        <v>40710</v>
      </c>
      <c r="J314" s="6">
        <f>IF((F308+19)&gt;F321,"",(F308+19))</f>
        <v>40711</v>
      </c>
      <c r="K314" s="15">
        <f>IF((F308+20)&gt;F321,"",(F308+20))</f>
        <v>40712</v>
      </c>
      <c r="L314" s="121"/>
      <c r="M314" s="63"/>
      <c r="N314" s="63"/>
      <c r="O314" s="12"/>
      <c r="P314" s="12"/>
      <c r="Q314" s="12"/>
      <c r="R314" s="12"/>
      <c r="S314" s="12"/>
    </row>
    <row r="315" spans="1:14" s="10" customFormat="1" ht="99.75" customHeight="1" thickBot="1" thickTop="1">
      <c r="A315" s="54"/>
      <c r="B315" s="54"/>
      <c r="C315" s="54"/>
      <c r="D315" s="102">
        <f t="shared" si="34"/>
        <v>40695</v>
      </c>
      <c r="E315" s="22"/>
      <c r="F315" s="23"/>
      <c r="G315" s="23"/>
      <c r="H315" s="22"/>
      <c r="I315" s="23"/>
      <c r="J315" s="23"/>
      <c r="K315" s="22"/>
      <c r="L315" s="102">
        <f t="shared" si="35"/>
        <v>40695</v>
      </c>
      <c r="M315" s="71"/>
      <c r="N315" s="71"/>
    </row>
    <row r="316" spans="1:19" s="10" customFormat="1" ht="49.5" customHeight="1" thickBot="1" thickTop="1">
      <c r="A316" s="54"/>
      <c r="B316" s="54"/>
      <c r="C316" s="54"/>
      <c r="D316" s="121"/>
      <c r="E316" s="14">
        <f>IF((F308+21)&gt;F321,"",(F308+21))</f>
        <v>40713</v>
      </c>
      <c r="F316" s="6">
        <f>IF((F308+22)&gt;F321,"",(F308+22))</f>
        <v>40714</v>
      </c>
      <c r="G316" s="6">
        <f>IF((F308+23)&gt;F321,"",(F308+23))</f>
        <v>40715</v>
      </c>
      <c r="H316" s="6">
        <f>IF((F308+24)&gt;F321,"",(F308+24))</f>
        <v>40716</v>
      </c>
      <c r="I316" s="6">
        <f>IF((F308+25)&gt;F321,"",(F308+25))</f>
        <v>40717</v>
      </c>
      <c r="J316" s="6">
        <f>IF((F308+26)&gt;F321,"",(F308+26))</f>
        <v>40718</v>
      </c>
      <c r="K316" s="15">
        <f>IF((F308+27)&gt;F321,"",(F308+27))</f>
        <v>40719</v>
      </c>
      <c r="L316" s="121"/>
      <c r="M316" s="63"/>
      <c r="N316" s="63"/>
      <c r="O316" s="12"/>
      <c r="P316" s="12"/>
      <c r="Q316" s="12"/>
      <c r="R316" s="12"/>
      <c r="S316" s="12"/>
    </row>
    <row r="317" spans="1:14" s="10" customFormat="1" ht="99.75" customHeight="1" thickBot="1" thickTop="1">
      <c r="A317" s="54"/>
      <c r="B317" s="54"/>
      <c r="C317" s="54"/>
      <c r="D317" s="102">
        <f t="shared" si="34"/>
        <v>40695</v>
      </c>
      <c r="E317" s="22"/>
      <c r="F317" s="23"/>
      <c r="G317" s="23"/>
      <c r="H317" s="22"/>
      <c r="I317" s="23"/>
      <c r="J317" s="23"/>
      <c r="K317" s="22"/>
      <c r="L317" s="102">
        <f t="shared" si="35"/>
        <v>40695</v>
      </c>
      <c r="M317" s="71"/>
      <c r="N317" s="71"/>
    </row>
    <row r="318" spans="1:19" s="10" customFormat="1" ht="49.5" customHeight="1" thickBot="1" thickTop="1">
      <c r="A318" s="54"/>
      <c r="B318" s="54"/>
      <c r="C318" s="54"/>
      <c r="D318" s="121"/>
      <c r="E318" s="14">
        <f>IF((F308+28)&gt;F321,"",(F308+28))</f>
        <v>40720</v>
      </c>
      <c r="F318" s="6">
        <f>IF((F308+29)&gt;F321,"",(F308+29))</f>
        <v>40721</v>
      </c>
      <c r="G318" s="6">
        <f>IF((F308+30)&gt;F321,"",(F308+30))</f>
        <v>40722</v>
      </c>
      <c r="H318" s="6">
        <f>IF((F308+31)&gt;F321,"",(F308+31))</f>
        <v>40723</v>
      </c>
      <c r="I318" s="6">
        <f>IF((F308+32)&gt;F321,"",(F308+32))</f>
        <v>40724</v>
      </c>
      <c r="J318" s="6">
        <f>IF((F308+33)&gt;F321,"",(F308+33))</f>
      </c>
      <c r="K318" s="15">
        <f>IF((F308+34)&gt;F321,"",(F308+34))</f>
      </c>
      <c r="L318" s="121"/>
      <c r="M318" s="63"/>
      <c r="N318" s="63"/>
      <c r="O318" s="12"/>
      <c r="P318" s="12"/>
      <c r="Q318" s="12"/>
      <c r="R318" s="12"/>
      <c r="S318" s="12"/>
    </row>
    <row r="319" spans="1:14" s="10" customFormat="1" ht="99.75" customHeight="1" thickBot="1" thickTop="1">
      <c r="A319" s="54"/>
      <c r="B319" s="54"/>
      <c r="C319" s="54"/>
      <c r="D319" s="102">
        <f t="shared" si="34"/>
        <v>40695</v>
      </c>
      <c r="E319" s="22"/>
      <c r="F319" s="23"/>
      <c r="G319" s="23"/>
      <c r="H319" s="22"/>
      <c r="I319" s="23"/>
      <c r="J319" s="23"/>
      <c r="K319" s="22"/>
      <c r="L319" s="102">
        <f t="shared" si="35"/>
        <v>40695</v>
      </c>
      <c r="M319" s="71"/>
      <c r="N319" s="71"/>
    </row>
    <row r="320" spans="1:19" s="10" customFormat="1" ht="49.5" customHeight="1" thickBot="1" thickTop="1">
      <c r="A320" s="54"/>
      <c r="B320" s="54"/>
      <c r="C320" s="54"/>
      <c r="D320" s="121"/>
      <c r="E320" s="14">
        <f>IF((F308+35)&gt;F321,"",(F308+35))</f>
      </c>
      <c r="F320" s="6">
        <f>IF((F308+36)&gt;F321,"",(F308+36))</f>
      </c>
      <c r="G320" s="6">
        <f>IF((F308+37)&gt;F321,"",(F308+37))</f>
      </c>
      <c r="H320" s="6">
        <f>IF((F308+38)&gt;F321,"",(F308+38))</f>
      </c>
      <c r="I320" s="6">
        <f>IF((F308+39)&gt;F321,"",(F308+39))</f>
      </c>
      <c r="J320" s="6">
        <f>IF((F308+40)&gt;F321,"",(F308+40))</f>
      </c>
      <c r="K320" s="15">
        <f>IF((F308+41)&gt;F321,"",(F308+41))</f>
      </c>
      <c r="L320" s="121"/>
      <c r="M320" s="63"/>
      <c r="N320" s="63"/>
      <c r="O320" s="12"/>
      <c r="P320" s="12"/>
      <c r="Q320" s="12"/>
      <c r="R320" s="12"/>
      <c r="S320" s="12"/>
    </row>
    <row r="321" spans="1:19" s="10" customFormat="1" ht="49.5" customHeight="1" hidden="1" thickBot="1" thickTop="1">
      <c r="A321" s="54"/>
      <c r="B321" s="54"/>
      <c r="C321" s="54"/>
      <c r="D321" s="65"/>
      <c r="E321" s="28"/>
      <c r="F321" s="117">
        <f>DATE(YEAR(F307),MONTH(F307)+1,0)</f>
        <v>40724</v>
      </c>
      <c r="G321" s="118"/>
      <c r="H321" s="118"/>
      <c r="I321" s="118"/>
      <c r="J321" s="118"/>
      <c r="K321" s="29"/>
      <c r="L321" s="74"/>
      <c r="M321" s="58"/>
      <c r="N321" s="58"/>
      <c r="O321" s="11"/>
      <c r="P321" s="11"/>
      <c r="Q321" s="11"/>
      <c r="R321" s="11"/>
      <c r="S321" s="11"/>
    </row>
    <row r="322" spans="1:14" s="10" customFormat="1" ht="49.5" customHeight="1" hidden="1" thickBot="1" thickTop="1">
      <c r="A322" s="54"/>
      <c r="B322" s="54"/>
      <c r="C322" s="54"/>
      <c r="D322" s="65"/>
      <c r="E322" s="30"/>
      <c r="F322" s="31"/>
      <c r="G322" s="113">
        <f>F321+1</f>
        <v>40725</v>
      </c>
      <c r="H322" s="114"/>
      <c r="I322" s="114"/>
      <c r="J322" s="31"/>
      <c r="K322" s="31"/>
      <c r="L322" s="73"/>
      <c r="M322" s="71"/>
      <c r="N322" s="71"/>
    </row>
    <row r="323" spans="1:19" s="10" customFormat="1" ht="49.5" customHeight="1" hidden="1" thickTop="1">
      <c r="A323" s="54"/>
      <c r="B323" s="54"/>
      <c r="C323" s="54"/>
      <c r="D323" s="65"/>
      <c r="E323" s="32"/>
      <c r="F323" s="115">
        <f>((ROUNDDOWN((F324/7),0)))*(7)+1</f>
        <v>40720</v>
      </c>
      <c r="G323" s="115"/>
      <c r="H323" s="115"/>
      <c r="I323" s="115"/>
      <c r="J323" s="115"/>
      <c r="K323" s="33"/>
      <c r="L323" s="74"/>
      <c r="M323" s="58"/>
      <c r="N323" s="58"/>
      <c r="O323" s="11"/>
      <c r="P323" s="11"/>
      <c r="Q323" s="11"/>
      <c r="R323" s="11"/>
      <c r="S323" s="11"/>
    </row>
    <row r="324" spans="1:19" s="10" customFormat="1" ht="33" customHeight="1" thickBot="1" thickTop="1">
      <c r="A324" s="54"/>
      <c r="B324" s="54"/>
      <c r="C324" s="54"/>
      <c r="D324" s="65"/>
      <c r="E324" s="78"/>
      <c r="F324" s="111">
        <f>DATE(YEAR(G322),MONTH(G322)+0,0)+1</f>
        <v>40725</v>
      </c>
      <c r="G324" s="111"/>
      <c r="H324" s="111"/>
      <c r="I324" s="111"/>
      <c r="J324" s="111"/>
      <c r="K324" s="79"/>
      <c r="L324" s="75"/>
      <c r="M324" s="57"/>
      <c r="N324" s="57"/>
      <c r="O324" s="5"/>
      <c r="P324" s="5"/>
      <c r="Q324" s="5"/>
      <c r="R324" s="5"/>
      <c r="S324" s="5"/>
    </row>
    <row r="325" spans="1:19" s="10" customFormat="1" ht="49.5" customHeight="1" hidden="1" thickBot="1">
      <c r="A325" s="54"/>
      <c r="B325" s="54"/>
      <c r="C325" s="54"/>
      <c r="D325" s="65"/>
      <c r="E325" s="34"/>
      <c r="F325" s="110">
        <f>(ROUNDDOWN((F324/7),0))*7+1</f>
        <v>40720</v>
      </c>
      <c r="G325" s="110"/>
      <c r="H325" s="110"/>
      <c r="I325" s="110"/>
      <c r="J325" s="110"/>
      <c r="K325" s="34"/>
      <c r="L325" s="74"/>
      <c r="M325" s="58"/>
      <c r="N325" s="58"/>
      <c r="O325" s="11"/>
      <c r="P325" s="11"/>
      <c r="Q325" s="11"/>
      <c r="R325" s="11"/>
      <c r="S325" s="11"/>
    </row>
    <row r="326" spans="1:19" s="10" customFormat="1" ht="99.75" customHeight="1" thickBot="1" thickTop="1">
      <c r="A326" s="54"/>
      <c r="B326" s="54"/>
      <c r="C326" s="54"/>
      <c r="D326" s="102">
        <f aca="true" t="shared" si="36" ref="D326:D336">$F$324</f>
        <v>40725</v>
      </c>
      <c r="E326" s="22"/>
      <c r="F326" s="23"/>
      <c r="G326" s="23"/>
      <c r="H326" s="22"/>
      <c r="I326" s="23"/>
      <c r="J326" s="23"/>
      <c r="K326" s="22"/>
      <c r="L326" s="102">
        <f aca="true" t="shared" si="37" ref="L326:L336">$F$324</f>
        <v>40725</v>
      </c>
      <c r="M326" s="70"/>
      <c r="N326" s="70"/>
      <c r="O326" s="13"/>
      <c r="P326" s="13"/>
      <c r="Q326" s="13"/>
      <c r="R326" s="13"/>
      <c r="S326" s="13"/>
    </row>
    <row r="327" spans="1:19" s="10" customFormat="1" ht="49.5" customHeight="1" thickBot="1" thickTop="1">
      <c r="A327" s="54"/>
      <c r="B327" s="54"/>
      <c r="C327" s="54"/>
      <c r="D327" s="121"/>
      <c r="E327" s="35">
        <f>IF((F325)&lt;F324,"",(F325))</f>
      </c>
      <c r="F327" s="36">
        <f>IF((F325+1)&lt;F324,"",(F325+1))</f>
      </c>
      <c r="G327" s="36">
        <f>IF((F325+2)&lt;F324,"",(F325+2))</f>
      </c>
      <c r="H327" s="36">
        <f>IF((F325+3)&lt;F324,"",(F325+3))</f>
      </c>
      <c r="I327" s="36">
        <f>IF((F325+4)&lt;F324,"",(F325+4))</f>
      </c>
      <c r="J327" s="36">
        <f>IF((F325+5)&lt;F324,"",(F325+5))</f>
        <v>40725</v>
      </c>
      <c r="K327" s="37">
        <f>IF((F325+6)&lt;F324,"",(F325+6))</f>
        <v>40726</v>
      </c>
      <c r="L327" s="121"/>
      <c r="M327" s="63"/>
      <c r="N327" s="63"/>
      <c r="O327" s="12"/>
      <c r="P327" s="12"/>
      <c r="Q327" s="12"/>
      <c r="R327" s="12"/>
      <c r="S327" s="12"/>
    </row>
    <row r="328" spans="1:14" s="10" customFormat="1" ht="99.75" customHeight="1" thickBot="1" thickTop="1">
      <c r="A328" s="54"/>
      <c r="B328" s="54"/>
      <c r="C328" s="54"/>
      <c r="D328" s="102">
        <f t="shared" si="36"/>
        <v>40725</v>
      </c>
      <c r="E328" s="22"/>
      <c r="F328" s="23"/>
      <c r="G328" s="23"/>
      <c r="H328" s="22"/>
      <c r="I328" s="23"/>
      <c r="J328" s="23"/>
      <c r="K328" s="22"/>
      <c r="L328" s="102">
        <f t="shared" si="37"/>
        <v>40725</v>
      </c>
      <c r="M328" s="71"/>
      <c r="N328" s="71"/>
    </row>
    <row r="329" spans="1:19" s="10" customFormat="1" ht="49.5" customHeight="1" thickBot="1" thickTop="1">
      <c r="A329" s="54"/>
      <c r="B329" s="54"/>
      <c r="C329" s="54"/>
      <c r="D329" s="102"/>
      <c r="E329" s="14">
        <f>IF((F325+7)&lt;F324,"",(F325+7))</f>
        <v>40727</v>
      </c>
      <c r="F329" s="6">
        <f>IF((F325+8)&lt;F324,"",(F325+8))</f>
        <v>40728</v>
      </c>
      <c r="G329" s="6">
        <f>IF((F325+9)&lt;F324,"",(F325+9))</f>
        <v>40729</v>
      </c>
      <c r="H329" s="6">
        <f>IF((F325+10)&lt;F324,"",(F325+10))</f>
        <v>40730</v>
      </c>
      <c r="I329" s="6">
        <f>IF((F325+11)&lt;F324,"",(F325+11))</f>
        <v>40731</v>
      </c>
      <c r="J329" s="6">
        <f>IF((F325+12)&lt;F324,"",(F325+12))</f>
        <v>40732</v>
      </c>
      <c r="K329" s="15">
        <f>IF((F325+13)&lt;F324,"",(F325+13))</f>
        <v>40733</v>
      </c>
      <c r="L329" s="102"/>
      <c r="M329" s="63"/>
      <c r="N329" s="63"/>
      <c r="O329" s="12"/>
      <c r="P329" s="12"/>
      <c r="Q329" s="12"/>
      <c r="R329" s="12"/>
      <c r="S329" s="12"/>
    </row>
    <row r="330" spans="1:14" s="10" customFormat="1" ht="99.75" customHeight="1" thickBot="1" thickTop="1">
      <c r="A330" s="54"/>
      <c r="B330" s="54"/>
      <c r="C330" s="54"/>
      <c r="D330" s="102">
        <f t="shared" si="36"/>
        <v>40725</v>
      </c>
      <c r="E330" s="22"/>
      <c r="F330" s="23"/>
      <c r="G330" s="23"/>
      <c r="H330" s="22"/>
      <c r="I330" s="23"/>
      <c r="J330" s="23"/>
      <c r="K330" s="22"/>
      <c r="L330" s="102">
        <f t="shared" si="37"/>
        <v>40725</v>
      </c>
      <c r="M330" s="71"/>
      <c r="N330" s="71"/>
    </row>
    <row r="331" spans="1:19" s="10" customFormat="1" ht="49.5" customHeight="1" thickBot="1" thickTop="1">
      <c r="A331" s="54"/>
      <c r="B331" s="54"/>
      <c r="C331" s="54"/>
      <c r="D331" s="121"/>
      <c r="E331" s="14">
        <f>F325+14</f>
        <v>40734</v>
      </c>
      <c r="F331" s="6">
        <f>F325+15</f>
        <v>40735</v>
      </c>
      <c r="G331" s="6">
        <f>F325+16</f>
        <v>40736</v>
      </c>
      <c r="H331" s="6">
        <f>F325+17</f>
        <v>40737</v>
      </c>
      <c r="I331" s="6">
        <f>F325+18</f>
        <v>40738</v>
      </c>
      <c r="J331" s="6">
        <f>IF((F325+19)&gt;F338,"",(F325+19))</f>
        <v>40739</v>
      </c>
      <c r="K331" s="15">
        <f>IF((F325+20)&gt;F338,"",(F325+20))</f>
        <v>40740</v>
      </c>
      <c r="L331" s="121"/>
      <c r="M331" s="63"/>
      <c r="N331" s="63"/>
      <c r="O331" s="12"/>
      <c r="P331" s="12"/>
      <c r="Q331" s="12"/>
      <c r="R331" s="12"/>
      <c r="S331" s="12"/>
    </row>
    <row r="332" spans="1:14" s="10" customFormat="1" ht="99.75" customHeight="1" thickBot="1" thickTop="1">
      <c r="A332" s="54"/>
      <c r="B332" s="54"/>
      <c r="C332" s="54"/>
      <c r="D332" s="102">
        <f t="shared" si="36"/>
        <v>40725</v>
      </c>
      <c r="E332" s="22"/>
      <c r="F332" s="23"/>
      <c r="G332" s="23"/>
      <c r="H332" s="22"/>
      <c r="I332" s="23"/>
      <c r="J332" s="23"/>
      <c r="K332" s="22"/>
      <c r="L332" s="102">
        <f t="shared" si="37"/>
        <v>40725</v>
      </c>
      <c r="M332" s="71"/>
      <c r="N332" s="71"/>
    </row>
    <row r="333" spans="1:19" s="10" customFormat="1" ht="49.5" customHeight="1" thickBot="1" thickTop="1">
      <c r="A333" s="54"/>
      <c r="B333" s="54"/>
      <c r="C333" s="54"/>
      <c r="D333" s="121"/>
      <c r="E333" s="14">
        <f>IF((F325+21)&gt;F338,"",(F325+21))</f>
        <v>40741</v>
      </c>
      <c r="F333" s="6">
        <f>IF((F325+22)&gt;F338,"",(F325+22))</f>
        <v>40742</v>
      </c>
      <c r="G333" s="6">
        <f>IF((F325+23)&gt;F338,"",(F325+23))</f>
        <v>40743</v>
      </c>
      <c r="H333" s="6">
        <f>IF((F325+24)&gt;F338,"",(F325+24))</f>
        <v>40744</v>
      </c>
      <c r="I333" s="6">
        <f>IF((F325+25)&gt;F338,"",(F325+25))</f>
        <v>40745</v>
      </c>
      <c r="J333" s="6">
        <f>IF((F325+26)&gt;F338,"",(F325+26))</f>
        <v>40746</v>
      </c>
      <c r="K333" s="15">
        <f>IF((F325+27)&gt;F338,"",(F325+27))</f>
        <v>40747</v>
      </c>
      <c r="L333" s="121"/>
      <c r="M333" s="63"/>
      <c r="N333" s="63"/>
      <c r="O333" s="12"/>
      <c r="P333" s="12"/>
      <c r="Q333" s="12"/>
      <c r="R333" s="12"/>
      <c r="S333" s="12"/>
    </row>
    <row r="334" spans="1:14" s="10" customFormat="1" ht="99.75" customHeight="1" thickBot="1" thickTop="1">
      <c r="A334" s="54"/>
      <c r="B334" s="54"/>
      <c r="C334" s="54"/>
      <c r="D334" s="102">
        <f t="shared" si="36"/>
        <v>40725</v>
      </c>
      <c r="E334" s="22"/>
      <c r="F334" s="23"/>
      <c r="G334" s="23"/>
      <c r="H334" s="22"/>
      <c r="I334" s="23"/>
      <c r="J334" s="23"/>
      <c r="K334" s="22"/>
      <c r="L334" s="102">
        <f t="shared" si="37"/>
        <v>40725</v>
      </c>
      <c r="M334" s="71"/>
      <c r="N334" s="71"/>
    </row>
    <row r="335" spans="1:19" s="10" customFormat="1" ht="49.5" customHeight="1" thickBot="1" thickTop="1">
      <c r="A335" s="54"/>
      <c r="B335" s="54"/>
      <c r="C335" s="54"/>
      <c r="D335" s="121"/>
      <c r="E335" s="14">
        <f>IF((F325+28)&gt;F338,"",(F325+28))</f>
        <v>40748</v>
      </c>
      <c r="F335" s="6">
        <f>IF((F325+29)&gt;F338,"",(F325+29))</f>
        <v>40749</v>
      </c>
      <c r="G335" s="6">
        <f>IF((F325+30)&gt;F338,"",(F325+30))</f>
        <v>40750</v>
      </c>
      <c r="H335" s="6">
        <f>IF((F325+31)&gt;F338,"",(F325+31))</f>
        <v>40751</v>
      </c>
      <c r="I335" s="6">
        <f>IF((F325+32)&gt;F338,"",(F325+32))</f>
        <v>40752</v>
      </c>
      <c r="J335" s="6">
        <f>IF((F325+33)&gt;F338,"",(F325+33))</f>
        <v>40753</v>
      </c>
      <c r="K335" s="15">
        <f>IF((F325+34)&gt;F338,"",(F325+34))</f>
        <v>40754</v>
      </c>
      <c r="L335" s="121"/>
      <c r="M335" s="63"/>
      <c r="N335" s="63"/>
      <c r="O335" s="12"/>
      <c r="P335" s="12"/>
      <c r="Q335" s="12"/>
      <c r="R335" s="12"/>
      <c r="S335" s="12"/>
    </row>
    <row r="336" spans="1:14" s="10" customFormat="1" ht="99.75" customHeight="1" thickBot="1" thickTop="1">
      <c r="A336" s="54"/>
      <c r="B336" s="54"/>
      <c r="C336" s="54"/>
      <c r="D336" s="102">
        <f t="shared" si="36"/>
        <v>40725</v>
      </c>
      <c r="E336" s="22"/>
      <c r="F336" s="23"/>
      <c r="G336" s="23"/>
      <c r="H336" s="22"/>
      <c r="I336" s="23"/>
      <c r="J336" s="23"/>
      <c r="K336" s="22"/>
      <c r="L336" s="102">
        <f t="shared" si="37"/>
        <v>40725</v>
      </c>
      <c r="M336" s="71"/>
      <c r="N336" s="71"/>
    </row>
    <row r="337" spans="1:19" s="10" customFormat="1" ht="49.5" customHeight="1" thickBot="1" thickTop="1">
      <c r="A337" s="54"/>
      <c r="B337" s="54"/>
      <c r="C337" s="54"/>
      <c r="D337" s="121"/>
      <c r="E337" s="14">
        <f>IF((F325+35)&gt;F338,"",(F325+35))</f>
        <v>40755</v>
      </c>
      <c r="F337" s="6">
        <f>IF((F325+36)&gt;F338,"",(F325+36))</f>
      </c>
      <c r="G337" s="6">
        <f>IF((F325+37)&gt;F338,"",(F325+37))</f>
      </c>
      <c r="H337" s="6">
        <f>IF((F325+38)&gt;F338,"",(F325+38))</f>
      </c>
      <c r="I337" s="6">
        <f>IF((F325+39)&gt;F338,"",(F325+39))</f>
      </c>
      <c r="J337" s="6">
        <f>IF((F325+40)&gt;F338,"",(F325+40))</f>
      </c>
      <c r="K337" s="15">
        <f>IF((F325+41)&gt;F338,"",(F325+41))</f>
      </c>
      <c r="L337" s="121"/>
      <c r="M337" s="63"/>
      <c r="N337" s="63"/>
      <c r="O337" s="12"/>
      <c r="P337" s="12"/>
      <c r="Q337" s="12"/>
      <c r="R337" s="12"/>
      <c r="S337" s="12"/>
    </row>
    <row r="338" spans="1:19" s="10" customFormat="1" ht="49.5" customHeight="1" hidden="1" thickBot="1" thickTop="1">
      <c r="A338" s="54"/>
      <c r="B338" s="54"/>
      <c r="C338" s="54"/>
      <c r="D338" s="65"/>
      <c r="E338" s="28"/>
      <c r="F338" s="117">
        <f>DATE(YEAR(F324),MONTH(F324)+1,0)</f>
        <v>40755</v>
      </c>
      <c r="G338" s="118"/>
      <c r="H338" s="118"/>
      <c r="I338" s="118"/>
      <c r="J338" s="118"/>
      <c r="K338" s="29"/>
      <c r="L338" s="74"/>
      <c r="M338" s="58"/>
      <c r="N338" s="58"/>
      <c r="O338" s="11"/>
      <c r="P338" s="11"/>
      <c r="Q338" s="11"/>
      <c r="R338" s="11"/>
      <c r="S338" s="11"/>
    </row>
    <row r="339" spans="1:14" s="10" customFormat="1" ht="49.5" customHeight="1" hidden="1" thickBot="1" thickTop="1">
      <c r="A339" s="54"/>
      <c r="B339" s="54"/>
      <c r="C339" s="54"/>
      <c r="D339" s="65"/>
      <c r="E339" s="30"/>
      <c r="F339" s="31"/>
      <c r="G339" s="113">
        <f>F338+1</f>
        <v>40756</v>
      </c>
      <c r="H339" s="114"/>
      <c r="I339" s="114"/>
      <c r="J339" s="31"/>
      <c r="K339" s="31"/>
      <c r="L339" s="73"/>
      <c r="M339" s="71"/>
      <c r="N339" s="71"/>
    </row>
    <row r="340" spans="1:19" s="10" customFormat="1" ht="49.5" customHeight="1" hidden="1" thickBot="1" thickTop="1">
      <c r="A340" s="54"/>
      <c r="B340" s="54"/>
      <c r="C340" s="54"/>
      <c r="D340" s="65"/>
      <c r="E340" s="32"/>
      <c r="F340" s="115">
        <f>((ROUNDDOWN((F341/7),0)))*(7)+1</f>
        <v>40755</v>
      </c>
      <c r="G340" s="115"/>
      <c r="H340" s="115"/>
      <c r="I340" s="115"/>
      <c r="J340" s="115"/>
      <c r="K340" s="33"/>
      <c r="L340" s="74"/>
      <c r="M340" s="58"/>
      <c r="N340" s="58"/>
      <c r="O340" s="11"/>
      <c r="P340" s="11"/>
      <c r="Q340" s="11"/>
      <c r="R340" s="11"/>
      <c r="S340" s="11"/>
    </row>
    <row r="341" spans="1:19" s="10" customFormat="1" ht="33" customHeight="1" thickBot="1" thickTop="1">
      <c r="A341" s="54"/>
      <c r="B341" s="54"/>
      <c r="C341" s="54"/>
      <c r="D341" s="65"/>
      <c r="E341" s="78"/>
      <c r="F341" s="111">
        <f>DATE(YEAR(G339),MONTH(G339)+0,0)+1</f>
        <v>40756</v>
      </c>
      <c r="G341" s="111"/>
      <c r="H341" s="111"/>
      <c r="I341" s="111"/>
      <c r="J341" s="111"/>
      <c r="K341" s="79"/>
      <c r="L341" s="75"/>
      <c r="M341" s="57"/>
      <c r="N341" s="57"/>
      <c r="O341" s="5"/>
      <c r="P341" s="5"/>
      <c r="Q341" s="5"/>
      <c r="R341" s="5"/>
      <c r="S341" s="5"/>
    </row>
    <row r="342" spans="1:19" s="10" customFormat="1" ht="49.5" customHeight="1" hidden="1" thickBot="1" thickTop="1">
      <c r="A342" s="54"/>
      <c r="B342" s="54"/>
      <c r="C342" s="54"/>
      <c r="D342" s="65"/>
      <c r="E342" s="34"/>
      <c r="F342" s="110">
        <f>(ROUNDDOWN((F341/7),0))*7+1</f>
        <v>40755</v>
      </c>
      <c r="G342" s="110"/>
      <c r="H342" s="110"/>
      <c r="I342" s="110"/>
      <c r="J342" s="110"/>
      <c r="K342" s="34"/>
      <c r="L342" s="74"/>
      <c r="M342" s="58"/>
      <c r="N342" s="58"/>
      <c r="O342" s="11"/>
      <c r="P342" s="11"/>
      <c r="Q342" s="11"/>
      <c r="R342" s="11"/>
      <c r="S342" s="11"/>
    </row>
    <row r="343" spans="1:19" s="10" customFormat="1" ht="99.75" customHeight="1" thickBot="1" thickTop="1">
      <c r="A343" s="54"/>
      <c r="B343" s="54"/>
      <c r="C343" s="54"/>
      <c r="D343" s="102">
        <f aca="true" t="shared" si="38" ref="D343:D353">$F$341</f>
        <v>40756</v>
      </c>
      <c r="E343" s="22"/>
      <c r="F343" s="23"/>
      <c r="G343" s="23"/>
      <c r="H343" s="22"/>
      <c r="I343" s="23"/>
      <c r="J343" s="23"/>
      <c r="K343" s="22"/>
      <c r="L343" s="102">
        <f aca="true" t="shared" si="39" ref="L343:L353">$F$341</f>
        <v>40756</v>
      </c>
      <c r="M343" s="70"/>
      <c r="N343" s="70"/>
      <c r="O343" s="13"/>
      <c r="P343" s="13"/>
      <c r="Q343" s="13"/>
      <c r="R343" s="13"/>
      <c r="S343" s="13"/>
    </row>
    <row r="344" spans="1:19" s="10" customFormat="1" ht="49.5" customHeight="1" thickBot="1" thickTop="1">
      <c r="A344" s="54"/>
      <c r="B344" s="54"/>
      <c r="C344" s="54"/>
      <c r="D344" s="121"/>
      <c r="E344" s="35">
        <f>IF((F342)&lt;F341,"",(F342))</f>
      </c>
      <c r="F344" s="36">
        <f>IF((F342+1)&lt;F341,"",(F342+1))</f>
        <v>40756</v>
      </c>
      <c r="G344" s="36">
        <f>IF((F342+2)&lt;F341,"",(F342+2))</f>
        <v>40757</v>
      </c>
      <c r="H344" s="36">
        <f>IF((F342+3)&lt;F341,"",(F342+3))</f>
        <v>40758</v>
      </c>
      <c r="I344" s="36">
        <f>IF((F342+4)&lt;F341,"",(F342+4))</f>
        <v>40759</v>
      </c>
      <c r="J344" s="36">
        <f>IF((F342+5)&lt;F341,"",(F342+5))</f>
        <v>40760</v>
      </c>
      <c r="K344" s="37">
        <f>IF((F342+6)&lt;F341,"",(F342+6))</f>
        <v>40761</v>
      </c>
      <c r="L344" s="121"/>
      <c r="M344" s="63"/>
      <c r="N344" s="63"/>
      <c r="O344" s="12"/>
      <c r="P344" s="12"/>
      <c r="Q344" s="12"/>
      <c r="R344" s="12"/>
      <c r="S344" s="12"/>
    </row>
    <row r="345" spans="1:14" s="10" customFormat="1" ht="99.75" customHeight="1" thickBot="1" thickTop="1">
      <c r="A345" s="54"/>
      <c r="B345" s="54"/>
      <c r="C345" s="54"/>
      <c r="D345" s="102">
        <f t="shared" si="38"/>
        <v>40756</v>
      </c>
      <c r="E345" s="22"/>
      <c r="F345" s="23"/>
      <c r="G345" s="23"/>
      <c r="H345" s="22"/>
      <c r="I345" s="23"/>
      <c r="J345" s="23"/>
      <c r="K345" s="22"/>
      <c r="L345" s="102">
        <f t="shared" si="39"/>
        <v>40756</v>
      </c>
      <c r="M345" s="71"/>
      <c r="N345" s="71"/>
    </row>
    <row r="346" spans="1:19" s="10" customFormat="1" ht="49.5" customHeight="1" thickBot="1" thickTop="1">
      <c r="A346" s="54"/>
      <c r="B346" s="54"/>
      <c r="C346" s="54"/>
      <c r="D346" s="102"/>
      <c r="E346" s="14">
        <f>IF((F342+7)&lt;F341,"",(F342+7))</f>
        <v>40762</v>
      </c>
      <c r="F346" s="6">
        <f>IF((F342+8)&lt;F341,"",(F342+8))</f>
        <v>40763</v>
      </c>
      <c r="G346" s="6">
        <f>IF((F342+9)&lt;F341,"",(F342+9))</f>
        <v>40764</v>
      </c>
      <c r="H346" s="6">
        <f>IF((F342+10)&lt;F341,"",(F342+10))</f>
        <v>40765</v>
      </c>
      <c r="I346" s="6">
        <f>IF((F342+11)&lt;F341,"",(F342+11))</f>
        <v>40766</v>
      </c>
      <c r="J346" s="6">
        <f>IF((F342+12)&lt;F341,"",(F342+12))</f>
        <v>40767</v>
      </c>
      <c r="K346" s="15">
        <f>IF((F342+13)&lt;F341,"",(F342+13))</f>
        <v>40768</v>
      </c>
      <c r="L346" s="102"/>
      <c r="M346" s="63"/>
      <c r="N346" s="63"/>
      <c r="O346" s="12"/>
      <c r="P346" s="12"/>
      <c r="Q346" s="12"/>
      <c r="R346" s="12"/>
      <c r="S346" s="12"/>
    </row>
    <row r="347" spans="1:14" s="10" customFormat="1" ht="99.75" customHeight="1" thickBot="1" thickTop="1">
      <c r="A347" s="54"/>
      <c r="B347" s="54"/>
      <c r="C347" s="54"/>
      <c r="D347" s="102">
        <f t="shared" si="38"/>
        <v>40756</v>
      </c>
      <c r="E347" s="22"/>
      <c r="F347" s="23"/>
      <c r="G347" s="23"/>
      <c r="H347" s="22"/>
      <c r="I347" s="23"/>
      <c r="J347" s="23"/>
      <c r="K347" s="22"/>
      <c r="L347" s="102">
        <f t="shared" si="39"/>
        <v>40756</v>
      </c>
      <c r="M347" s="71"/>
      <c r="N347" s="71"/>
    </row>
    <row r="348" spans="1:19" s="10" customFormat="1" ht="49.5" customHeight="1" thickBot="1" thickTop="1">
      <c r="A348" s="54"/>
      <c r="B348" s="54"/>
      <c r="C348" s="54"/>
      <c r="D348" s="121"/>
      <c r="E348" s="14">
        <f>F342+14</f>
        <v>40769</v>
      </c>
      <c r="F348" s="6">
        <f>F342+15</f>
        <v>40770</v>
      </c>
      <c r="G348" s="6">
        <f>F342+16</f>
        <v>40771</v>
      </c>
      <c r="H348" s="6">
        <f>F342+17</f>
        <v>40772</v>
      </c>
      <c r="I348" s="6">
        <f>F342+18</f>
        <v>40773</v>
      </c>
      <c r="J348" s="6">
        <f>IF((F342+19)&gt;F355,"",(F342+19))</f>
        <v>40774</v>
      </c>
      <c r="K348" s="15">
        <f>IF((F342+20)&gt;F355,"",(F342+20))</f>
        <v>40775</v>
      </c>
      <c r="L348" s="121"/>
      <c r="M348" s="63"/>
      <c r="N348" s="63"/>
      <c r="O348" s="12"/>
      <c r="P348" s="12"/>
      <c r="Q348" s="12"/>
      <c r="R348" s="12"/>
      <c r="S348" s="12"/>
    </row>
    <row r="349" spans="1:14" s="10" customFormat="1" ht="99.75" customHeight="1" thickBot="1" thickTop="1">
      <c r="A349" s="54"/>
      <c r="B349" s="54"/>
      <c r="C349" s="54"/>
      <c r="D349" s="102">
        <f t="shared" si="38"/>
        <v>40756</v>
      </c>
      <c r="E349" s="22"/>
      <c r="F349" s="23"/>
      <c r="G349" s="23"/>
      <c r="H349" s="22"/>
      <c r="I349" s="23"/>
      <c r="J349" s="23"/>
      <c r="K349" s="22"/>
      <c r="L349" s="102">
        <f t="shared" si="39"/>
        <v>40756</v>
      </c>
      <c r="M349" s="71"/>
      <c r="N349" s="71"/>
    </row>
    <row r="350" spans="1:19" s="10" customFormat="1" ht="49.5" customHeight="1" thickBot="1" thickTop="1">
      <c r="A350" s="54"/>
      <c r="B350" s="54"/>
      <c r="C350" s="54"/>
      <c r="D350" s="121"/>
      <c r="E350" s="14">
        <f>IF((F342+21)&gt;F355,"",(F342+21))</f>
        <v>40776</v>
      </c>
      <c r="F350" s="6">
        <f>IF((F342+22)&gt;F355,"",(F342+22))</f>
        <v>40777</v>
      </c>
      <c r="G350" s="6">
        <f>IF((F342+23)&gt;F355,"",(F342+23))</f>
        <v>40778</v>
      </c>
      <c r="H350" s="6">
        <f>IF((F342+24)&gt;F355,"",(F342+24))</f>
        <v>40779</v>
      </c>
      <c r="I350" s="6">
        <f>IF((F342+25)&gt;F355,"",(F342+25))</f>
        <v>40780</v>
      </c>
      <c r="J350" s="6">
        <f>IF((F342+26)&gt;F355,"",(F342+26))</f>
        <v>40781</v>
      </c>
      <c r="K350" s="15">
        <f>IF((F342+27)&gt;F355,"",(F342+27))</f>
        <v>40782</v>
      </c>
      <c r="L350" s="121"/>
      <c r="M350" s="63"/>
      <c r="N350" s="63"/>
      <c r="O350" s="12"/>
      <c r="P350" s="12"/>
      <c r="Q350" s="12"/>
      <c r="R350" s="12"/>
      <c r="S350" s="12"/>
    </row>
    <row r="351" spans="1:14" s="10" customFormat="1" ht="99.75" customHeight="1" thickBot="1" thickTop="1">
      <c r="A351" s="54"/>
      <c r="B351" s="54"/>
      <c r="C351" s="54"/>
      <c r="D351" s="102">
        <f t="shared" si="38"/>
        <v>40756</v>
      </c>
      <c r="E351" s="22"/>
      <c r="F351" s="23"/>
      <c r="G351" s="23"/>
      <c r="H351" s="22"/>
      <c r="I351" s="23"/>
      <c r="J351" s="23"/>
      <c r="K351" s="22"/>
      <c r="L351" s="102">
        <f t="shared" si="39"/>
        <v>40756</v>
      </c>
      <c r="M351" s="71"/>
      <c r="N351" s="71"/>
    </row>
    <row r="352" spans="1:19" s="10" customFormat="1" ht="49.5" customHeight="1" thickBot="1" thickTop="1">
      <c r="A352" s="54"/>
      <c r="B352" s="54"/>
      <c r="C352" s="54"/>
      <c r="D352" s="121"/>
      <c r="E352" s="14">
        <f>IF((F342+28)&gt;F355,"",(F342+28))</f>
        <v>40783</v>
      </c>
      <c r="F352" s="6">
        <f>IF((F342+29)&gt;F355,"",(F342+29))</f>
        <v>40784</v>
      </c>
      <c r="G352" s="6">
        <f>IF((F342+30)&gt;F355,"",(F342+30))</f>
        <v>40785</v>
      </c>
      <c r="H352" s="6">
        <f>IF((F342+31)&gt;F355,"",(F342+31))</f>
        <v>40786</v>
      </c>
      <c r="I352" s="6">
        <f>IF((F342+32)&gt;F355,"",(F342+32))</f>
      </c>
      <c r="J352" s="6">
        <f>IF((F342+33)&gt;F355,"",(F342+33))</f>
      </c>
      <c r="K352" s="15">
        <f>IF((F342+34)&gt;F355,"",(F342+34))</f>
      </c>
      <c r="L352" s="121"/>
      <c r="M352" s="63"/>
      <c r="N352" s="63"/>
      <c r="O352" s="12"/>
      <c r="P352" s="12"/>
      <c r="Q352" s="12"/>
      <c r="R352" s="12"/>
      <c r="S352" s="12"/>
    </row>
    <row r="353" spans="1:14" s="10" customFormat="1" ht="99.75" customHeight="1" thickBot="1" thickTop="1">
      <c r="A353" s="54"/>
      <c r="B353" s="54"/>
      <c r="C353" s="54"/>
      <c r="D353" s="102">
        <f t="shared" si="38"/>
        <v>40756</v>
      </c>
      <c r="E353" s="22"/>
      <c r="F353" s="23"/>
      <c r="G353" s="23"/>
      <c r="H353" s="22"/>
      <c r="I353" s="23"/>
      <c r="J353" s="23"/>
      <c r="K353" s="22"/>
      <c r="L353" s="102">
        <f t="shared" si="39"/>
        <v>40756</v>
      </c>
      <c r="M353" s="71"/>
      <c r="N353" s="71"/>
    </row>
    <row r="354" spans="1:19" s="10" customFormat="1" ht="49.5" customHeight="1" thickBot="1" thickTop="1">
      <c r="A354" s="54"/>
      <c r="B354" s="54"/>
      <c r="C354" s="54"/>
      <c r="D354" s="121"/>
      <c r="E354" s="14">
        <f>IF((F342+35)&gt;F355,"",(F342+35))</f>
      </c>
      <c r="F354" s="6">
        <f>IF((F342+36)&gt;F355,"",(F342+36))</f>
      </c>
      <c r="G354" s="6">
        <f>IF((F342+37)&gt;F355,"",(F342+37))</f>
      </c>
      <c r="H354" s="6">
        <f>IF((F342+38)&gt;F355,"",(F342+38))</f>
      </c>
      <c r="I354" s="6">
        <f>IF((F342+39)&gt;F355,"",(F342+39))</f>
      </c>
      <c r="J354" s="6">
        <f>IF((F342+40)&gt;F355,"",(F342+40))</f>
      </c>
      <c r="K354" s="15">
        <f>IF((F342+41)&gt;F355,"",(F342+41))</f>
      </c>
      <c r="L354" s="121"/>
      <c r="M354" s="63"/>
      <c r="N354" s="63"/>
      <c r="O354" s="12"/>
      <c r="P354" s="12"/>
      <c r="Q354" s="12"/>
      <c r="R354" s="12"/>
      <c r="S354" s="12"/>
    </row>
    <row r="355" spans="1:19" s="10" customFormat="1" ht="49.5" customHeight="1" hidden="1" thickBot="1" thickTop="1">
      <c r="A355" s="54"/>
      <c r="B355" s="54"/>
      <c r="C355" s="54"/>
      <c r="D355" s="65"/>
      <c r="E355" s="28"/>
      <c r="F355" s="117">
        <f>DATE(YEAR(F341),MONTH(F341)+1,0)</f>
        <v>40786</v>
      </c>
      <c r="G355" s="118"/>
      <c r="H355" s="118"/>
      <c r="I355" s="118"/>
      <c r="J355" s="118"/>
      <c r="K355" s="29"/>
      <c r="L355" s="74"/>
      <c r="M355" s="58"/>
      <c r="N355" s="58"/>
      <c r="O355" s="11"/>
      <c r="P355" s="11"/>
      <c r="Q355" s="11"/>
      <c r="R355" s="11"/>
      <c r="S355" s="11"/>
    </row>
    <row r="356" spans="1:14" s="10" customFormat="1" ht="49.5" customHeight="1" hidden="1" thickBot="1" thickTop="1">
      <c r="A356" s="54"/>
      <c r="B356" s="54"/>
      <c r="C356" s="54"/>
      <c r="D356" s="65"/>
      <c r="E356" s="30"/>
      <c r="F356" s="31"/>
      <c r="G356" s="113">
        <f>F355+1</f>
        <v>40787</v>
      </c>
      <c r="H356" s="114"/>
      <c r="I356" s="114"/>
      <c r="J356" s="31"/>
      <c r="K356" s="31"/>
      <c r="L356" s="73"/>
      <c r="M356" s="71"/>
      <c r="N356" s="71"/>
    </row>
    <row r="357" spans="1:19" s="10" customFormat="1" ht="49.5" customHeight="1" hidden="1" thickBot="1" thickTop="1">
      <c r="A357" s="54"/>
      <c r="B357" s="54"/>
      <c r="C357" s="54"/>
      <c r="D357" s="65"/>
      <c r="E357" s="32"/>
      <c r="F357" s="115">
        <f>((ROUNDDOWN((F358/7),0)))*(7)+1</f>
        <v>40783</v>
      </c>
      <c r="G357" s="115"/>
      <c r="H357" s="115"/>
      <c r="I357" s="115"/>
      <c r="J357" s="115"/>
      <c r="K357" s="33"/>
      <c r="L357" s="74"/>
      <c r="M357" s="58"/>
      <c r="N357" s="58"/>
      <c r="O357" s="11"/>
      <c r="P357" s="11"/>
      <c r="Q357" s="11"/>
      <c r="R357" s="11"/>
      <c r="S357" s="11"/>
    </row>
    <row r="358" spans="1:19" s="10" customFormat="1" ht="33" customHeight="1" thickBot="1" thickTop="1">
      <c r="A358" s="54"/>
      <c r="B358" s="54"/>
      <c r="C358" s="54"/>
      <c r="D358" s="65"/>
      <c r="E358" s="78"/>
      <c r="F358" s="111">
        <f>DATE(YEAR(G356),MONTH(G356)+0,0)+1</f>
        <v>40787</v>
      </c>
      <c r="G358" s="111"/>
      <c r="H358" s="111"/>
      <c r="I358" s="111"/>
      <c r="J358" s="111"/>
      <c r="K358" s="79"/>
      <c r="L358" s="75"/>
      <c r="M358" s="57"/>
      <c r="N358" s="57"/>
      <c r="O358" s="5"/>
      <c r="P358" s="5"/>
      <c r="Q358" s="5"/>
      <c r="R358" s="5"/>
      <c r="S358" s="5"/>
    </row>
    <row r="359" spans="1:19" s="10" customFormat="1" ht="49.5" customHeight="1" hidden="1" thickBot="1" thickTop="1">
      <c r="A359" s="54"/>
      <c r="B359" s="54"/>
      <c r="C359" s="54"/>
      <c r="D359" s="65"/>
      <c r="E359" s="34"/>
      <c r="F359" s="110">
        <f>(ROUNDDOWN((F358/7),0))*7+1</f>
        <v>40783</v>
      </c>
      <c r="G359" s="110"/>
      <c r="H359" s="110"/>
      <c r="I359" s="110"/>
      <c r="J359" s="110"/>
      <c r="K359" s="34"/>
      <c r="L359" s="74"/>
      <c r="M359" s="58"/>
      <c r="N359" s="58"/>
      <c r="O359" s="11"/>
      <c r="P359" s="11"/>
      <c r="Q359" s="11"/>
      <c r="R359" s="11"/>
      <c r="S359" s="11"/>
    </row>
    <row r="360" spans="1:19" s="10" customFormat="1" ht="99.75" customHeight="1" thickBot="1" thickTop="1">
      <c r="A360" s="54"/>
      <c r="B360" s="54"/>
      <c r="C360" s="54"/>
      <c r="D360" s="102">
        <f aca="true" t="shared" si="40" ref="D360:D370">$F$358</f>
        <v>40787</v>
      </c>
      <c r="E360" s="22"/>
      <c r="F360" s="23"/>
      <c r="G360" s="23"/>
      <c r="H360" s="22"/>
      <c r="I360" s="23"/>
      <c r="J360" s="23"/>
      <c r="K360" s="22"/>
      <c r="L360" s="102">
        <f aca="true" t="shared" si="41" ref="L360:L370">$F$358</f>
        <v>40787</v>
      </c>
      <c r="M360" s="70"/>
      <c r="N360" s="70"/>
      <c r="O360" s="13"/>
      <c r="P360" s="13"/>
      <c r="Q360" s="13"/>
      <c r="R360" s="13"/>
      <c r="S360" s="13"/>
    </row>
    <row r="361" spans="1:19" s="10" customFormat="1" ht="49.5" customHeight="1" thickBot="1" thickTop="1">
      <c r="A361" s="54"/>
      <c r="B361" s="54"/>
      <c r="C361" s="54"/>
      <c r="D361" s="121"/>
      <c r="E361" s="35">
        <f>IF((F359)&lt;F358,"",(F359))</f>
      </c>
      <c r="F361" s="36">
        <f>IF((F359+1)&lt;F358,"",(F359+1))</f>
      </c>
      <c r="G361" s="36">
        <f>IF((F359+2)&lt;F358,"",(F359+2))</f>
      </c>
      <c r="H361" s="36">
        <f>IF((F359+3)&lt;F358,"",(F359+3))</f>
      </c>
      <c r="I361" s="36">
        <f>IF((F359+4)&lt;F358,"",(F359+4))</f>
        <v>40787</v>
      </c>
      <c r="J361" s="36">
        <f>IF((F359+5)&lt;F358,"",(F359+5))</f>
        <v>40788</v>
      </c>
      <c r="K361" s="37">
        <f>IF((F359+6)&lt;F358,"",(F359+6))</f>
        <v>40789</v>
      </c>
      <c r="L361" s="121"/>
      <c r="M361" s="63"/>
      <c r="N361" s="63"/>
      <c r="O361" s="12"/>
      <c r="P361" s="12"/>
      <c r="Q361" s="12"/>
      <c r="R361" s="12"/>
      <c r="S361" s="12"/>
    </row>
    <row r="362" spans="1:14" s="10" customFormat="1" ht="99.75" customHeight="1" thickBot="1" thickTop="1">
      <c r="A362" s="54"/>
      <c r="B362" s="54"/>
      <c r="C362" s="54"/>
      <c r="D362" s="102">
        <f t="shared" si="40"/>
        <v>40787</v>
      </c>
      <c r="E362" s="22"/>
      <c r="F362" s="23"/>
      <c r="G362" s="23"/>
      <c r="H362" s="22"/>
      <c r="I362" s="23"/>
      <c r="J362" s="23"/>
      <c r="K362" s="22"/>
      <c r="L362" s="102">
        <f t="shared" si="41"/>
        <v>40787</v>
      </c>
      <c r="M362" s="71"/>
      <c r="N362" s="71"/>
    </row>
    <row r="363" spans="1:19" s="10" customFormat="1" ht="49.5" customHeight="1" thickBot="1" thickTop="1">
      <c r="A363" s="54"/>
      <c r="B363" s="54"/>
      <c r="C363" s="54"/>
      <c r="D363" s="102"/>
      <c r="E363" s="14">
        <f>IF((F359+7)&lt;F358,"",(F359+7))</f>
        <v>40790</v>
      </c>
      <c r="F363" s="6">
        <f>IF((F359+8)&lt;F358,"",(F359+8))</f>
        <v>40791</v>
      </c>
      <c r="G363" s="6">
        <f>IF((F359+9)&lt;F358,"",(F359+9))</f>
        <v>40792</v>
      </c>
      <c r="H363" s="6">
        <f>IF((F359+10)&lt;F358,"",(F359+10))</f>
        <v>40793</v>
      </c>
      <c r="I363" s="6">
        <f>IF((F359+11)&lt;F358,"",(F359+11))</f>
        <v>40794</v>
      </c>
      <c r="J363" s="6">
        <f>IF((F359+12)&lt;F358,"",(F359+12))</f>
        <v>40795</v>
      </c>
      <c r="K363" s="15">
        <f>IF((F359+13)&lt;F358,"",(F359+13))</f>
        <v>40796</v>
      </c>
      <c r="L363" s="102"/>
      <c r="M363" s="63"/>
      <c r="N363" s="63"/>
      <c r="O363" s="12"/>
      <c r="P363" s="12"/>
      <c r="Q363" s="12"/>
      <c r="R363" s="12"/>
      <c r="S363" s="12"/>
    </row>
    <row r="364" spans="1:14" s="10" customFormat="1" ht="99.75" customHeight="1" thickBot="1" thickTop="1">
      <c r="A364" s="54"/>
      <c r="B364" s="54"/>
      <c r="C364" s="54"/>
      <c r="D364" s="102">
        <f t="shared" si="40"/>
        <v>40787</v>
      </c>
      <c r="E364" s="22"/>
      <c r="F364" s="23"/>
      <c r="G364" s="23"/>
      <c r="H364" s="22"/>
      <c r="I364" s="23"/>
      <c r="J364" s="23"/>
      <c r="K364" s="22"/>
      <c r="L364" s="102">
        <f t="shared" si="41"/>
        <v>40787</v>
      </c>
      <c r="M364" s="71"/>
      <c r="N364" s="71"/>
    </row>
    <row r="365" spans="1:19" s="10" customFormat="1" ht="49.5" customHeight="1" thickBot="1" thickTop="1">
      <c r="A365" s="54"/>
      <c r="B365" s="54"/>
      <c r="C365" s="54"/>
      <c r="D365" s="121"/>
      <c r="E365" s="14">
        <f>F359+14</f>
        <v>40797</v>
      </c>
      <c r="F365" s="6">
        <f>F359+15</f>
        <v>40798</v>
      </c>
      <c r="G365" s="6">
        <f>F359+16</f>
        <v>40799</v>
      </c>
      <c r="H365" s="6">
        <f>F359+17</f>
        <v>40800</v>
      </c>
      <c r="I365" s="6">
        <f>F359+18</f>
        <v>40801</v>
      </c>
      <c r="J365" s="6">
        <f>IF((F359+19)&gt;F372,"",(F359+19))</f>
        <v>40802</v>
      </c>
      <c r="K365" s="15">
        <f>IF((F359+20)&gt;F372,"",(F359+20))</f>
        <v>40803</v>
      </c>
      <c r="L365" s="121"/>
      <c r="M365" s="63"/>
      <c r="N365" s="63"/>
      <c r="O365" s="12"/>
      <c r="P365" s="12"/>
      <c r="Q365" s="12"/>
      <c r="R365" s="12"/>
      <c r="S365" s="12"/>
    </row>
    <row r="366" spans="1:14" s="10" customFormat="1" ht="99.75" customHeight="1" thickBot="1" thickTop="1">
      <c r="A366" s="54"/>
      <c r="B366" s="54"/>
      <c r="C366" s="54"/>
      <c r="D366" s="102">
        <f t="shared" si="40"/>
        <v>40787</v>
      </c>
      <c r="E366" s="22"/>
      <c r="F366" s="23"/>
      <c r="G366" s="23"/>
      <c r="H366" s="22"/>
      <c r="I366" s="23"/>
      <c r="J366" s="23"/>
      <c r="K366" s="22"/>
      <c r="L366" s="102">
        <f t="shared" si="41"/>
        <v>40787</v>
      </c>
      <c r="M366" s="71"/>
      <c r="N366" s="71"/>
    </row>
    <row r="367" spans="1:19" s="10" customFormat="1" ht="49.5" customHeight="1" thickBot="1" thickTop="1">
      <c r="A367" s="54"/>
      <c r="B367" s="54"/>
      <c r="C367" s="54"/>
      <c r="D367" s="121"/>
      <c r="E367" s="14">
        <f>IF((F359+21)&gt;F372,"",(F359+21))</f>
        <v>40804</v>
      </c>
      <c r="F367" s="6">
        <f>IF((F359+22)&gt;F372,"",(F359+22))</f>
        <v>40805</v>
      </c>
      <c r="G367" s="6">
        <f>IF((F359+23)&gt;F372,"",(F359+23))</f>
        <v>40806</v>
      </c>
      <c r="H367" s="6">
        <f>IF((F359+24)&gt;F372,"",(F359+24))</f>
        <v>40807</v>
      </c>
      <c r="I367" s="6">
        <f>IF((F359+25)&gt;F372,"",(F359+25))</f>
        <v>40808</v>
      </c>
      <c r="J367" s="6">
        <f>IF((F359+26)&gt;F372,"",(F359+26))</f>
        <v>40809</v>
      </c>
      <c r="K367" s="15">
        <f>IF((F359+27)&gt;F372,"",(F359+27))</f>
        <v>40810</v>
      </c>
      <c r="L367" s="121"/>
      <c r="M367" s="63"/>
      <c r="N367" s="63"/>
      <c r="O367" s="12"/>
      <c r="P367" s="12"/>
      <c r="Q367" s="12"/>
      <c r="R367" s="12"/>
      <c r="S367" s="12"/>
    </row>
    <row r="368" spans="1:14" s="10" customFormat="1" ht="99.75" customHeight="1" thickBot="1" thickTop="1">
      <c r="A368" s="54"/>
      <c r="B368" s="54"/>
      <c r="C368" s="54"/>
      <c r="D368" s="102">
        <f t="shared" si="40"/>
        <v>40787</v>
      </c>
      <c r="E368" s="22"/>
      <c r="F368" s="23"/>
      <c r="G368" s="23"/>
      <c r="H368" s="22"/>
      <c r="I368" s="23"/>
      <c r="J368" s="23"/>
      <c r="K368" s="22"/>
      <c r="L368" s="102">
        <f t="shared" si="41"/>
        <v>40787</v>
      </c>
      <c r="M368" s="71"/>
      <c r="N368" s="71"/>
    </row>
    <row r="369" spans="1:19" s="10" customFormat="1" ht="49.5" customHeight="1" thickBot="1" thickTop="1">
      <c r="A369" s="54"/>
      <c r="B369" s="54"/>
      <c r="C369" s="54"/>
      <c r="D369" s="121"/>
      <c r="E369" s="14">
        <f>IF((F359+28)&gt;F372,"",(F359+28))</f>
        <v>40811</v>
      </c>
      <c r="F369" s="6">
        <f>IF((F359+29)&gt;F372,"",(F359+29))</f>
        <v>40812</v>
      </c>
      <c r="G369" s="6">
        <f>IF((F359+30)&gt;F372,"",(F359+30))</f>
        <v>40813</v>
      </c>
      <c r="H369" s="6">
        <f>IF((F359+31)&gt;F372,"",(F359+31))</f>
        <v>40814</v>
      </c>
      <c r="I369" s="6">
        <f>IF((F359+32)&gt;F372,"",(F359+32))</f>
        <v>40815</v>
      </c>
      <c r="J369" s="6">
        <f>IF((F359+33)&gt;F372,"",(F359+33))</f>
        <v>40816</v>
      </c>
      <c r="K369" s="15">
        <f>IF((F359+34)&gt;F372,"",(F359+34))</f>
      </c>
      <c r="L369" s="121"/>
      <c r="M369" s="63"/>
      <c r="N369" s="63"/>
      <c r="O369" s="12"/>
      <c r="P369" s="12"/>
      <c r="Q369" s="12"/>
      <c r="R369" s="12"/>
      <c r="S369" s="12"/>
    </row>
    <row r="370" spans="1:14" s="10" customFormat="1" ht="99.75" customHeight="1" thickBot="1" thickTop="1">
      <c r="A370" s="54"/>
      <c r="B370" s="54"/>
      <c r="C370" s="54"/>
      <c r="D370" s="102">
        <f t="shared" si="40"/>
        <v>40787</v>
      </c>
      <c r="E370" s="22"/>
      <c r="F370" s="23"/>
      <c r="G370" s="23"/>
      <c r="H370" s="22"/>
      <c r="I370" s="23"/>
      <c r="J370" s="23"/>
      <c r="K370" s="22"/>
      <c r="L370" s="102">
        <f t="shared" si="41"/>
        <v>40787</v>
      </c>
      <c r="M370" s="71"/>
      <c r="N370" s="71"/>
    </row>
    <row r="371" spans="1:19" s="10" customFormat="1" ht="49.5" customHeight="1" thickBot="1" thickTop="1">
      <c r="A371" s="54"/>
      <c r="B371" s="54"/>
      <c r="C371" s="54"/>
      <c r="D371" s="121"/>
      <c r="E371" s="14">
        <f>IF((F359+35)&gt;F372,"",(F359+35))</f>
      </c>
      <c r="F371" s="6">
        <f>IF((F359+36)&gt;F372,"",(F359+36))</f>
      </c>
      <c r="G371" s="6">
        <f>IF((F359+37)&gt;F372,"",(F359+37))</f>
      </c>
      <c r="H371" s="6">
        <f>IF((F359+38)&gt;F372,"",(F359+38))</f>
      </c>
      <c r="I371" s="6">
        <f>IF((F359+39)&gt;F372,"",(F359+39))</f>
      </c>
      <c r="J371" s="6">
        <f>IF((F359+40)&gt;F372,"",(F359+40))</f>
      </c>
      <c r="K371" s="15">
        <f>IF((F359+41)&gt;F372,"",(F359+41))</f>
      </c>
      <c r="L371" s="121"/>
      <c r="M371" s="63"/>
      <c r="N371" s="63"/>
      <c r="O371" s="12"/>
      <c r="P371" s="12"/>
      <c r="Q371" s="12"/>
      <c r="R371" s="12"/>
      <c r="S371" s="12"/>
    </row>
    <row r="372" spans="1:19" s="10" customFormat="1" ht="49.5" customHeight="1" hidden="1" thickBot="1" thickTop="1">
      <c r="A372" s="54"/>
      <c r="B372" s="54"/>
      <c r="C372" s="54"/>
      <c r="D372" s="65"/>
      <c r="E372" s="28"/>
      <c r="F372" s="117">
        <f>DATE(YEAR(F358),MONTH(F358)+1,0)</f>
        <v>40816</v>
      </c>
      <c r="G372" s="118"/>
      <c r="H372" s="118"/>
      <c r="I372" s="118"/>
      <c r="J372" s="118"/>
      <c r="K372" s="29"/>
      <c r="L372" s="74"/>
      <c r="M372" s="58"/>
      <c r="N372" s="58"/>
      <c r="O372" s="11"/>
      <c r="P372" s="11"/>
      <c r="Q372" s="11"/>
      <c r="R372" s="11"/>
      <c r="S372" s="11"/>
    </row>
    <row r="373" spans="1:14" s="10" customFormat="1" ht="49.5" customHeight="1" hidden="1" thickBot="1" thickTop="1">
      <c r="A373" s="54"/>
      <c r="B373" s="54"/>
      <c r="C373" s="54"/>
      <c r="D373" s="65"/>
      <c r="E373" s="30"/>
      <c r="F373" s="31"/>
      <c r="G373" s="113">
        <f>F372+1</f>
        <v>40817</v>
      </c>
      <c r="H373" s="114"/>
      <c r="I373" s="114"/>
      <c r="J373" s="31"/>
      <c r="K373" s="31"/>
      <c r="L373" s="73"/>
      <c r="M373" s="71"/>
      <c r="N373" s="71"/>
    </row>
    <row r="374" spans="1:19" s="10" customFormat="1" ht="49.5" customHeight="1" hidden="1" thickBot="1" thickTop="1">
      <c r="A374" s="54"/>
      <c r="B374" s="54"/>
      <c r="C374" s="54"/>
      <c r="D374" s="65"/>
      <c r="E374" s="32"/>
      <c r="F374" s="115">
        <f>((ROUNDDOWN((F375/7),0)))*(7)+1</f>
        <v>40818</v>
      </c>
      <c r="G374" s="115"/>
      <c r="H374" s="115"/>
      <c r="I374" s="115"/>
      <c r="J374" s="115"/>
      <c r="K374" s="33"/>
      <c r="L374" s="74"/>
      <c r="M374" s="58"/>
      <c r="N374" s="58"/>
      <c r="O374" s="11"/>
      <c r="P374" s="11"/>
      <c r="Q374" s="11"/>
      <c r="R374" s="11"/>
      <c r="S374" s="11"/>
    </row>
    <row r="375" spans="1:19" s="10" customFormat="1" ht="33" customHeight="1" thickBot="1" thickTop="1">
      <c r="A375" s="54"/>
      <c r="B375" s="54"/>
      <c r="C375" s="54"/>
      <c r="D375" s="65"/>
      <c r="E375" s="78"/>
      <c r="F375" s="111">
        <f>DATE(YEAR(G373),MONTH(G373)+0,0)+1</f>
        <v>40817</v>
      </c>
      <c r="G375" s="111"/>
      <c r="H375" s="111"/>
      <c r="I375" s="111"/>
      <c r="J375" s="111"/>
      <c r="K375" s="79"/>
      <c r="L375" s="75"/>
      <c r="M375" s="57"/>
      <c r="N375" s="57"/>
      <c r="O375" s="5"/>
      <c r="P375" s="5"/>
      <c r="Q375" s="5"/>
      <c r="R375" s="5"/>
      <c r="S375" s="5"/>
    </row>
    <row r="376" spans="1:19" s="10" customFormat="1" ht="49.5" customHeight="1" hidden="1" thickBot="1" thickTop="1">
      <c r="A376" s="54"/>
      <c r="B376" s="54"/>
      <c r="C376" s="54"/>
      <c r="D376" s="65"/>
      <c r="E376" s="34"/>
      <c r="F376" s="110">
        <f>(ROUNDDOWN((F375/7),0))*7+1</f>
        <v>40818</v>
      </c>
      <c r="G376" s="110"/>
      <c r="H376" s="110"/>
      <c r="I376" s="110"/>
      <c r="J376" s="110"/>
      <c r="K376" s="34"/>
      <c r="L376" s="74"/>
      <c r="M376" s="58"/>
      <c r="N376" s="58"/>
      <c r="O376" s="11"/>
      <c r="P376" s="11"/>
      <c r="Q376" s="11"/>
      <c r="R376" s="11"/>
      <c r="S376" s="11"/>
    </row>
    <row r="377" spans="1:19" s="10" customFormat="1" ht="99.75" customHeight="1" thickBot="1" thickTop="1">
      <c r="A377" s="54"/>
      <c r="B377" s="54"/>
      <c r="C377" s="54"/>
      <c r="D377" s="102">
        <f aca="true" t="shared" si="42" ref="D377:D387">$F$375</f>
        <v>40817</v>
      </c>
      <c r="E377" s="22"/>
      <c r="F377" s="23"/>
      <c r="G377" s="23"/>
      <c r="H377" s="22"/>
      <c r="I377" s="23"/>
      <c r="J377" s="23"/>
      <c r="K377" s="22"/>
      <c r="L377" s="102">
        <f aca="true" t="shared" si="43" ref="L377:L387">$F$375</f>
        <v>40817</v>
      </c>
      <c r="M377" s="70"/>
      <c r="N377" s="70"/>
      <c r="O377" s="13"/>
      <c r="P377" s="13"/>
      <c r="Q377" s="13"/>
      <c r="R377" s="13"/>
      <c r="S377" s="13"/>
    </row>
    <row r="378" spans="1:19" s="10" customFormat="1" ht="49.5" customHeight="1" thickBot="1" thickTop="1">
      <c r="A378" s="54"/>
      <c r="B378" s="54"/>
      <c r="C378" s="54"/>
      <c r="D378" s="121"/>
      <c r="E378" s="35">
        <f>IF((F376)&lt;F375,"",(F376))</f>
        <v>40818</v>
      </c>
      <c r="F378" s="36">
        <f>IF((F376+1)&lt;F375,"",(F376+1))</f>
        <v>40819</v>
      </c>
      <c r="G378" s="36">
        <f>IF((F376+2)&lt;F375,"",(F376+2))</f>
        <v>40820</v>
      </c>
      <c r="H378" s="36">
        <f>IF((F376+3)&lt;F375,"",(F376+3))</f>
        <v>40821</v>
      </c>
      <c r="I378" s="36">
        <f>IF((F376+4)&lt;F375,"",(F376+4))</f>
        <v>40822</v>
      </c>
      <c r="J378" s="36">
        <f>IF((F376+5)&lt;F375,"",(F376+5))</f>
        <v>40823</v>
      </c>
      <c r="K378" s="37">
        <f>IF((F376+6)&lt;F375,"",(F376+6))</f>
        <v>40824</v>
      </c>
      <c r="L378" s="121"/>
      <c r="M378" s="63"/>
      <c r="N378" s="63"/>
      <c r="O378" s="12"/>
      <c r="P378" s="12"/>
      <c r="Q378" s="12"/>
      <c r="R378" s="12"/>
      <c r="S378" s="12"/>
    </row>
    <row r="379" spans="1:14" s="10" customFormat="1" ht="99.75" customHeight="1" thickBot="1" thickTop="1">
      <c r="A379" s="54"/>
      <c r="B379" s="54"/>
      <c r="C379" s="54"/>
      <c r="D379" s="102">
        <f t="shared" si="42"/>
        <v>40817</v>
      </c>
      <c r="E379" s="22"/>
      <c r="F379" s="23"/>
      <c r="G379" s="23"/>
      <c r="H379" s="22"/>
      <c r="I379" s="23"/>
      <c r="J379" s="23"/>
      <c r="K379" s="22"/>
      <c r="L379" s="102">
        <f t="shared" si="43"/>
        <v>40817</v>
      </c>
      <c r="M379" s="71"/>
      <c r="N379" s="71"/>
    </row>
    <row r="380" spans="1:19" s="10" customFormat="1" ht="49.5" customHeight="1" thickBot="1" thickTop="1">
      <c r="A380" s="54"/>
      <c r="B380" s="54"/>
      <c r="C380" s="54"/>
      <c r="D380" s="102"/>
      <c r="E380" s="14">
        <f>IF((F376+7)&lt;F375,"",(F376+7))</f>
        <v>40825</v>
      </c>
      <c r="F380" s="6">
        <f>IF((F376+8)&lt;F375,"",(F376+8))</f>
        <v>40826</v>
      </c>
      <c r="G380" s="6">
        <f>IF((F376+9)&lt;F375,"",(F376+9))</f>
        <v>40827</v>
      </c>
      <c r="H380" s="6">
        <f>IF((F376+10)&lt;F375,"",(F376+10))</f>
        <v>40828</v>
      </c>
      <c r="I380" s="6">
        <f>IF((F376+11)&lt;F375,"",(F376+11))</f>
        <v>40829</v>
      </c>
      <c r="J380" s="6">
        <f>IF((F376+12)&lt;F375,"",(F376+12))</f>
        <v>40830</v>
      </c>
      <c r="K380" s="15">
        <f>IF((F376+13)&lt;F375,"",(F376+13))</f>
        <v>40831</v>
      </c>
      <c r="L380" s="102"/>
      <c r="M380" s="63"/>
      <c r="N380" s="63"/>
      <c r="O380" s="12"/>
      <c r="P380" s="12"/>
      <c r="Q380" s="12"/>
      <c r="R380" s="12"/>
      <c r="S380" s="12"/>
    </row>
    <row r="381" spans="1:14" s="10" customFormat="1" ht="99.75" customHeight="1" thickBot="1" thickTop="1">
      <c r="A381" s="54"/>
      <c r="B381" s="54"/>
      <c r="C381" s="54"/>
      <c r="D381" s="102">
        <f t="shared" si="42"/>
        <v>40817</v>
      </c>
      <c r="E381" s="22"/>
      <c r="F381" s="23"/>
      <c r="G381" s="23"/>
      <c r="H381" s="22"/>
      <c r="I381" s="23"/>
      <c r="J381" s="23"/>
      <c r="K381" s="22"/>
      <c r="L381" s="102">
        <f t="shared" si="43"/>
        <v>40817</v>
      </c>
      <c r="M381" s="71"/>
      <c r="N381" s="71"/>
    </row>
    <row r="382" spans="1:19" s="10" customFormat="1" ht="49.5" customHeight="1" thickBot="1" thickTop="1">
      <c r="A382" s="54"/>
      <c r="B382" s="54"/>
      <c r="C382" s="54"/>
      <c r="D382" s="121"/>
      <c r="E382" s="14">
        <f>F376+14</f>
        <v>40832</v>
      </c>
      <c r="F382" s="6">
        <f>F376+15</f>
        <v>40833</v>
      </c>
      <c r="G382" s="6">
        <f>F376+16</f>
        <v>40834</v>
      </c>
      <c r="H382" s="6">
        <f>F376+17</f>
        <v>40835</v>
      </c>
      <c r="I382" s="6">
        <f>F376+18</f>
        <v>40836</v>
      </c>
      <c r="J382" s="6">
        <f>IF((F376+19)&gt;F389,"",(F376+19))</f>
        <v>40837</v>
      </c>
      <c r="K382" s="15">
        <f>IF((F376+20)&gt;F389,"",(F376+20))</f>
        <v>40838</v>
      </c>
      <c r="L382" s="121"/>
      <c r="M382" s="63"/>
      <c r="N382" s="63"/>
      <c r="O382" s="12"/>
      <c r="P382" s="12"/>
      <c r="Q382" s="12"/>
      <c r="R382" s="12"/>
      <c r="S382" s="12"/>
    </row>
    <row r="383" spans="1:14" s="10" customFormat="1" ht="99.75" customHeight="1" thickBot="1" thickTop="1">
      <c r="A383" s="54"/>
      <c r="B383" s="54"/>
      <c r="C383" s="54"/>
      <c r="D383" s="102">
        <f t="shared" si="42"/>
        <v>40817</v>
      </c>
      <c r="E383" s="22"/>
      <c r="F383" s="23"/>
      <c r="G383" s="23"/>
      <c r="H383" s="22"/>
      <c r="I383" s="23"/>
      <c r="J383" s="23"/>
      <c r="K383" s="22"/>
      <c r="L383" s="102">
        <f t="shared" si="43"/>
        <v>40817</v>
      </c>
      <c r="M383" s="71"/>
      <c r="N383" s="71"/>
    </row>
    <row r="384" spans="1:19" s="10" customFormat="1" ht="49.5" customHeight="1" thickBot="1" thickTop="1">
      <c r="A384" s="54"/>
      <c r="B384" s="54"/>
      <c r="C384" s="54"/>
      <c r="D384" s="121"/>
      <c r="E384" s="14">
        <f>IF((F376+21)&gt;F389,"",(F376+21))</f>
        <v>40839</v>
      </c>
      <c r="F384" s="6">
        <f>IF((F376+22)&gt;F389,"",(F376+22))</f>
        <v>40840</v>
      </c>
      <c r="G384" s="6">
        <f>IF((F376+23)&gt;F389,"",(F376+23))</f>
        <v>40841</v>
      </c>
      <c r="H384" s="6">
        <f>IF((F376+24)&gt;F389,"",(F376+24))</f>
        <v>40842</v>
      </c>
      <c r="I384" s="6">
        <f>IF((F376+25)&gt;F389,"",(F376+25))</f>
        <v>40843</v>
      </c>
      <c r="J384" s="6">
        <f>IF((F376+26)&gt;F389,"",(F376+26))</f>
        <v>40844</v>
      </c>
      <c r="K384" s="15">
        <f>IF((F376+27)&gt;F389,"",(F376+27))</f>
        <v>40845</v>
      </c>
      <c r="L384" s="121"/>
      <c r="M384" s="63"/>
      <c r="N384" s="63"/>
      <c r="O384" s="12"/>
      <c r="P384" s="12"/>
      <c r="Q384" s="12"/>
      <c r="R384" s="12"/>
      <c r="S384" s="12"/>
    </row>
    <row r="385" spans="1:14" s="10" customFormat="1" ht="99.75" customHeight="1" thickBot="1" thickTop="1">
      <c r="A385" s="54"/>
      <c r="B385" s="54"/>
      <c r="C385" s="54"/>
      <c r="D385" s="102">
        <f t="shared" si="42"/>
        <v>40817</v>
      </c>
      <c r="E385" s="22"/>
      <c r="F385" s="23"/>
      <c r="G385" s="23"/>
      <c r="H385" s="22"/>
      <c r="I385" s="23"/>
      <c r="J385" s="23"/>
      <c r="K385" s="22"/>
      <c r="L385" s="102">
        <f t="shared" si="43"/>
        <v>40817</v>
      </c>
      <c r="M385" s="71"/>
      <c r="N385" s="71"/>
    </row>
    <row r="386" spans="1:19" s="10" customFormat="1" ht="49.5" customHeight="1" thickBot="1" thickTop="1">
      <c r="A386" s="54"/>
      <c r="B386" s="54"/>
      <c r="C386" s="54"/>
      <c r="D386" s="121"/>
      <c r="E386" s="14">
        <f>IF((F376+28)&gt;F389,"",(F376+28))</f>
        <v>40846</v>
      </c>
      <c r="F386" s="6">
        <f>IF((F376+29)&gt;F389,"",(F376+29))</f>
        <v>40847</v>
      </c>
      <c r="G386" s="6">
        <f>IF((F376+30)&gt;F389,"",(F376+30))</f>
      </c>
      <c r="H386" s="6">
        <f>IF((F376+31)&gt;F389,"",(F376+31))</f>
      </c>
      <c r="I386" s="6">
        <f>IF((F376+32)&gt;F389,"",(F376+32))</f>
      </c>
      <c r="J386" s="6">
        <f>IF((F376+33)&gt;F389,"",(F376+33))</f>
      </c>
      <c r="K386" s="15">
        <f>IF((F376+34)&gt;F389,"",(F376+34))</f>
      </c>
      <c r="L386" s="121"/>
      <c r="M386" s="63"/>
      <c r="N386" s="63"/>
      <c r="O386" s="12"/>
      <c r="P386" s="12"/>
      <c r="Q386" s="12"/>
      <c r="R386" s="12"/>
      <c r="S386" s="12"/>
    </row>
    <row r="387" spans="1:14" s="10" customFormat="1" ht="99.75" customHeight="1" thickBot="1" thickTop="1">
      <c r="A387" s="54"/>
      <c r="B387" s="54"/>
      <c r="C387" s="54"/>
      <c r="D387" s="102">
        <f t="shared" si="42"/>
        <v>40817</v>
      </c>
      <c r="E387" s="22"/>
      <c r="F387" s="23"/>
      <c r="G387" s="23"/>
      <c r="H387" s="22"/>
      <c r="I387" s="23"/>
      <c r="J387" s="23"/>
      <c r="K387" s="22"/>
      <c r="L387" s="102">
        <f t="shared" si="43"/>
        <v>40817</v>
      </c>
      <c r="M387" s="71"/>
      <c r="N387" s="71"/>
    </row>
    <row r="388" spans="1:19" s="10" customFormat="1" ht="49.5" customHeight="1" thickBot="1" thickTop="1">
      <c r="A388" s="54"/>
      <c r="B388" s="54"/>
      <c r="C388" s="54"/>
      <c r="D388" s="121"/>
      <c r="E388" s="14">
        <f>IF((F376+35)&gt;F389,"",(F376+35))</f>
      </c>
      <c r="F388" s="6">
        <f>IF((F376+36)&gt;F389,"",(F376+36))</f>
      </c>
      <c r="G388" s="6">
        <f>IF((F376+37)&gt;F389,"",(F376+37))</f>
      </c>
      <c r="H388" s="6">
        <f>IF((F376+38)&gt;F389,"",(F376+38))</f>
      </c>
      <c r="I388" s="6">
        <f>IF((F376+39)&gt;F389,"",(F376+39))</f>
      </c>
      <c r="J388" s="6">
        <f>IF((F376+40)&gt;F389,"",(F376+40))</f>
      </c>
      <c r="K388" s="15">
        <f>IF((F376+41)&gt;F389,"",(F376+41))</f>
      </c>
      <c r="L388" s="121"/>
      <c r="M388" s="63"/>
      <c r="N388" s="63"/>
      <c r="O388" s="12"/>
      <c r="P388" s="12"/>
      <c r="Q388" s="12"/>
      <c r="R388" s="12"/>
      <c r="S388" s="12"/>
    </row>
    <row r="389" spans="1:19" s="10" customFormat="1" ht="49.5" customHeight="1" hidden="1" thickBot="1" thickTop="1">
      <c r="A389" s="54"/>
      <c r="B389" s="54"/>
      <c r="C389" s="54"/>
      <c r="D389" s="65"/>
      <c r="E389" s="28"/>
      <c r="F389" s="117">
        <f>DATE(YEAR(F375),MONTH(F375)+1,0)</f>
        <v>40847</v>
      </c>
      <c r="G389" s="118"/>
      <c r="H389" s="118"/>
      <c r="I389" s="118"/>
      <c r="J389" s="118"/>
      <c r="K389" s="29"/>
      <c r="L389" s="74"/>
      <c r="M389" s="58"/>
      <c r="N389" s="58"/>
      <c r="O389" s="11"/>
      <c r="P389" s="11"/>
      <c r="Q389" s="11"/>
      <c r="R389" s="11"/>
      <c r="S389" s="11"/>
    </row>
    <row r="390" spans="1:14" s="10" customFormat="1" ht="49.5" customHeight="1" hidden="1" thickBot="1" thickTop="1">
      <c r="A390" s="54"/>
      <c r="B390" s="54"/>
      <c r="C390" s="54"/>
      <c r="D390" s="65"/>
      <c r="E390" s="30"/>
      <c r="F390" s="31"/>
      <c r="G390" s="113">
        <f>F389+1</f>
        <v>40848</v>
      </c>
      <c r="H390" s="114"/>
      <c r="I390" s="114"/>
      <c r="J390" s="31"/>
      <c r="K390" s="31"/>
      <c r="L390" s="73"/>
      <c r="M390" s="71"/>
      <c r="N390" s="71"/>
    </row>
    <row r="391" spans="1:19" s="10" customFormat="1" ht="49.5" customHeight="1" hidden="1" thickBot="1" thickTop="1">
      <c r="A391" s="54"/>
      <c r="B391" s="54"/>
      <c r="C391" s="54"/>
      <c r="D391" s="65"/>
      <c r="E391" s="32"/>
      <c r="F391" s="115">
        <f>((ROUNDDOWN((F392/7),0)))*(7)+1</f>
        <v>40846</v>
      </c>
      <c r="G391" s="115"/>
      <c r="H391" s="115"/>
      <c r="I391" s="115"/>
      <c r="J391" s="115"/>
      <c r="K391" s="33"/>
      <c r="L391" s="74"/>
      <c r="M391" s="58"/>
      <c r="N391" s="58"/>
      <c r="O391" s="11"/>
      <c r="P391" s="11"/>
      <c r="Q391" s="11"/>
      <c r="R391" s="11"/>
      <c r="S391" s="11"/>
    </row>
    <row r="392" spans="1:19" s="10" customFormat="1" ht="33" customHeight="1" thickBot="1" thickTop="1">
      <c r="A392" s="54"/>
      <c r="B392" s="54"/>
      <c r="C392" s="54"/>
      <c r="D392" s="65"/>
      <c r="E392" s="78"/>
      <c r="F392" s="111">
        <f>DATE(YEAR(G390),MONTH(G390)+0,0)+1</f>
        <v>40848</v>
      </c>
      <c r="G392" s="111"/>
      <c r="H392" s="111"/>
      <c r="I392" s="111"/>
      <c r="J392" s="111"/>
      <c r="K392" s="79"/>
      <c r="L392" s="75"/>
      <c r="M392" s="57"/>
      <c r="N392" s="57"/>
      <c r="O392" s="5"/>
      <c r="P392" s="5"/>
      <c r="Q392" s="5"/>
      <c r="R392" s="5"/>
      <c r="S392" s="5"/>
    </row>
    <row r="393" spans="1:19" s="10" customFormat="1" ht="49.5" customHeight="1" hidden="1" thickBot="1" thickTop="1">
      <c r="A393" s="54"/>
      <c r="B393" s="54"/>
      <c r="C393" s="54"/>
      <c r="D393" s="65"/>
      <c r="E393" s="34"/>
      <c r="F393" s="110">
        <f>(ROUNDDOWN((F392/7),0))*7+1</f>
        <v>40846</v>
      </c>
      <c r="G393" s="110"/>
      <c r="H393" s="110"/>
      <c r="I393" s="110"/>
      <c r="J393" s="110"/>
      <c r="K393" s="34"/>
      <c r="L393" s="74"/>
      <c r="M393" s="58"/>
      <c r="N393" s="58"/>
      <c r="O393" s="11"/>
      <c r="P393" s="11"/>
      <c r="Q393" s="11"/>
      <c r="R393" s="11"/>
      <c r="S393" s="11"/>
    </row>
    <row r="394" spans="1:19" s="10" customFormat="1" ht="99.75" customHeight="1" thickBot="1" thickTop="1">
      <c r="A394" s="54"/>
      <c r="B394" s="54"/>
      <c r="C394" s="54"/>
      <c r="D394" s="122">
        <f aca="true" t="shared" si="44" ref="D394:D404">$F$392</f>
        <v>40848</v>
      </c>
      <c r="E394" s="22"/>
      <c r="F394" s="23"/>
      <c r="G394" s="23"/>
      <c r="H394" s="22"/>
      <c r="I394" s="23"/>
      <c r="J394" s="23"/>
      <c r="K394" s="22"/>
      <c r="L394" s="102">
        <f aca="true" t="shared" si="45" ref="L394:L404">$F$392</f>
        <v>40848</v>
      </c>
      <c r="M394" s="70"/>
      <c r="N394" s="70"/>
      <c r="O394" s="13"/>
      <c r="P394" s="13"/>
      <c r="Q394" s="13"/>
      <c r="R394" s="13"/>
      <c r="S394" s="13"/>
    </row>
    <row r="395" spans="1:19" s="10" customFormat="1" ht="49.5" customHeight="1" thickBot="1" thickTop="1">
      <c r="A395" s="54"/>
      <c r="B395" s="54"/>
      <c r="C395" s="54"/>
      <c r="D395" s="123"/>
      <c r="E395" s="35">
        <f>IF((F393)&lt;F392,"",(F393))</f>
      </c>
      <c r="F395" s="36">
        <f>IF((F393+1)&lt;F392,"",(F393+1))</f>
      </c>
      <c r="G395" s="36">
        <f>IF((F393+2)&lt;F392,"",(F393+2))</f>
        <v>40848</v>
      </c>
      <c r="H395" s="36">
        <f>IF((F393+3)&lt;F392,"",(F393+3))</f>
        <v>40849</v>
      </c>
      <c r="I395" s="36">
        <f>IF((F393+4)&lt;F392,"",(F393+4))</f>
        <v>40850</v>
      </c>
      <c r="J395" s="36">
        <f>IF((F393+5)&lt;F392,"",(F393+5))</f>
        <v>40851</v>
      </c>
      <c r="K395" s="37">
        <f>IF((F393+6)&lt;F392,"",(F393+6))</f>
        <v>40852</v>
      </c>
      <c r="L395" s="121"/>
      <c r="M395" s="63"/>
      <c r="N395" s="63"/>
      <c r="O395" s="12"/>
      <c r="P395" s="12"/>
      <c r="Q395" s="12"/>
      <c r="R395" s="12"/>
      <c r="S395" s="12"/>
    </row>
    <row r="396" spans="1:14" s="10" customFormat="1" ht="99.75" customHeight="1" thickBot="1" thickTop="1">
      <c r="A396" s="54"/>
      <c r="B396" s="54"/>
      <c r="C396" s="54"/>
      <c r="D396" s="122">
        <f t="shared" si="44"/>
        <v>40848</v>
      </c>
      <c r="E396" s="22"/>
      <c r="F396" s="23"/>
      <c r="G396" s="23"/>
      <c r="H396" s="22"/>
      <c r="I396" s="23"/>
      <c r="J396" s="23"/>
      <c r="K396" s="22"/>
      <c r="L396" s="102">
        <f t="shared" si="45"/>
        <v>40848</v>
      </c>
      <c r="M396" s="71"/>
      <c r="N396" s="71"/>
    </row>
    <row r="397" spans="1:19" s="10" customFormat="1" ht="49.5" customHeight="1" thickBot="1" thickTop="1">
      <c r="A397" s="54"/>
      <c r="B397" s="54"/>
      <c r="C397" s="54"/>
      <c r="D397" s="123"/>
      <c r="E397" s="14">
        <f>IF((F393+7)&lt;F392,"",(F393+7))</f>
        <v>40853</v>
      </c>
      <c r="F397" s="6">
        <f>IF((F393+8)&lt;F392,"",(F393+8))</f>
        <v>40854</v>
      </c>
      <c r="G397" s="6">
        <f>IF((F393+9)&lt;F392,"",(F393+9))</f>
        <v>40855</v>
      </c>
      <c r="H397" s="6">
        <f>IF((F393+10)&lt;F392,"",(F393+10))</f>
        <v>40856</v>
      </c>
      <c r="I397" s="6">
        <f>IF((F393+11)&lt;F392,"",(F393+11))</f>
        <v>40857</v>
      </c>
      <c r="J397" s="6">
        <f>IF((F393+12)&lt;F392,"",(F393+12))</f>
        <v>40858</v>
      </c>
      <c r="K397" s="15">
        <f>IF((F393+13)&lt;F392,"",(F393+13))</f>
        <v>40859</v>
      </c>
      <c r="L397" s="102"/>
      <c r="M397" s="63"/>
      <c r="N397" s="63"/>
      <c r="O397" s="12"/>
      <c r="P397" s="12"/>
      <c r="Q397" s="12"/>
      <c r="R397" s="12"/>
      <c r="S397" s="12"/>
    </row>
    <row r="398" spans="1:14" s="10" customFormat="1" ht="99.75" customHeight="1" thickBot="1" thickTop="1">
      <c r="A398" s="54"/>
      <c r="B398" s="54"/>
      <c r="C398" s="54"/>
      <c r="D398" s="122">
        <f t="shared" si="44"/>
        <v>40848</v>
      </c>
      <c r="E398" s="22"/>
      <c r="F398" s="23"/>
      <c r="G398" s="23"/>
      <c r="H398" s="22"/>
      <c r="I398" s="23"/>
      <c r="J398" s="23"/>
      <c r="K398" s="22"/>
      <c r="L398" s="102">
        <f t="shared" si="45"/>
        <v>40848</v>
      </c>
      <c r="M398" s="71"/>
      <c r="N398" s="71"/>
    </row>
    <row r="399" spans="1:19" s="10" customFormat="1" ht="49.5" customHeight="1" thickBot="1" thickTop="1">
      <c r="A399" s="54"/>
      <c r="B399" s="54"/>
      <c r="C399" s="54"/>
      <c r="D399" s="123"/>
      <c r="E399" s="14">
        <f>F393+14</f>
        <v>40860</v>
      </c>
      <c r="F399" s="6">
        <f>F393+15</f>
        <v>40861</v>
      </c>
      <c r="G399" s="6">
        <f>F393+16</f>
        <v>40862</v>
      </c>
      <c r="H399" s="6">
        <f>F393+17</f>
        <v>40863</v>
      </c>
      <c r="I399" s="6">
        <f>F393+18</f>
        <v>40864</v>
      </c>
      <c r="J399" s="6">
        <f>IF((F393+19)&gt;F406,"",(F393+19))</f>
        <v>40865</v>
      </c>
      <c r="K399" s="15">
        <f>IF((F393+20)&gt;F406,"",(F393+20))</f>
        <v>40866</v>
      </c>
      <c r="L399" s="121"/>
      <c r="M399" s="63"/>
      <c r="N399" s="63"/>
      <c r="O399" s="12"/>
      <c r="P399" s="12"/>
      <c r="Q399" s="12"/>
      <c r="R399" s="12"/>
      <c r="S399" s="12"/>
    </row>
    <row r="400" spans="1:14" s="10" customFormat="1" ht="99.75" customHeight="1" thickBot="1" thickTop="1">
      <c r="A400" s="54"/>
      <c r="B400" s="54"/>
      <c r="C400" s="54"/>
      <c r="D400" s="122">
        <f t="shared" si="44"/>
        <v>40848</v>
      </c>
      <c r="E400" s="22"/>
      <c r="F400" s="23"/>
      <c r="G400" s="23"/>
      <c r="H400" s="22"/>
      <c r="I400" s="23"/>
      <c r="J400" s="23"/>
      <c r="K400" s="22"/>
      <c r="L400" s="102">
        <f t="shared" si="45"/>
        <v>40848</v>
      </c>
      <c r="M400" s="71"/>
      <c r="N400" s="71"/>
    </row>
    <row r="401" spans="1:19" s="10" customFormat="1" ht="49.5" customHeight="1" thickBot="1" thickTop="1">
      <c r="A401" s="54"/>
      <c r="B401" s="54"/>
      <c r="C401" s="54"/>
      <c r="D401" s="123"/>
      <c r="E401" s="14">
        <f>IF((F393+21)&gt;F406,"",(F393+21))</f>
        <v>40867</v>
      </c>
      <c r="F401" s="6">
        <f>IF((F393+22)&gt;F406,"",(F393+22))</f>
        <v>40868</v>
      </c>
      <c r="G401" s="6">
        <f>IF((F393+23)&gt;F406,"",(F393+23))</f>
        <v>40869</v>
      </c>
      <c r="H401" s="6">
        <f>IF((F393+24)&gt;F406,"",(F393+24))</f>
        <v>40870</v>
      </c>
      <c r="I401" s="6">
        <f>IF((F393+25)&gt;F406,"",(F393+25))</f>
        <v>40871</v>
      </c>
      <c r="J401" s="6">
        <f>IF((F393+26)&gt;F406,"",(F393+26))</f>
        <v>40872</v>
      </c>
      <c r="K401" s="15">
        <f>IF((F393+27)&gt;F406,"",(F393+27))</f>
        <v>40873</v>
      </c>
      <c r="L401" s="121"/>
      <c r="M401" s="63"/>
      <c r="N401" s="63"/>
      <c r="O401" s="12"/>
      <c r="P401" s="12"/>
      <c r="Q401" s="12"/>
      <c r="R401" s="12"/>
      <c r="S401" s="12"/>
    </row>
    <row r="402" spans="1:14" s="10" customFormat="1" ht="99.75" customHeight="1" thickBot="1" thickTop="1">
      <c r="A402" s="54"/>
      <c r="B402" s="54"/>
      <c r="C402" s="54"/>
      <c r="D402" s="122">
        <f t="shared" si="44"/>
        <v>40848</v>
      </c>
      <c r="E402" s="22"/>
      <c r="F402" s="23"/>
      <c r="G402" s="23"/>
      <c r="H402" s="22"/>
      <c r="I402" s="23"/>
      <c r="J402" s="23"/>
      <c r="K402" s="22"/>
      <c r="L402" s="102">
        <f t="shared" si="45"/>
        <v>40848</v>
      </c>
      <c r="M402" s="71"/>
      <c r="N402" s="71"/>
    </row>
    <row r="403" spans="1:19" s="10" customFormat="1" ht="49.5" customHeight="1" thickBot="1" thickTop="1">
      <c r="A403" s="54"/>
      <c r="B403" s="54"/>
      <c r="C403" s="54"/>
      <c r="D403" s="123"/>
      <c r="E403" s="14">
        <f>IF((F393+28)&gt;F406,"",(F393+28))</f>
        <v>40874</v>
      </c>
      <c r="F403" s="6">
        <f>IF((F393+29)&gt;F406,"",(F393+29))</f>
        <v>40875</v>
      </c>
      <c r="G403" s="6">
        <f>IF((F393+30)&gt;F406,"",(F393+30))</f>
        <v>40876</v>
      </c>
      <c r="H403" s="6">
        <f>IF((F393+31)&gt;F406,"",(F393+31))</f>
        <v>40877</v>
      </c>
      <c r="I403" s="6">
        <f>IF((F393+32)&gt;F406,"",(F393+32))</f>
      </c>
      <c r="J403" s="6">
        <f>IF((F393+33)&gt;F406,"",(F393+33))</f>
      </c>
      <c r="K403" s="15">
        <f>IF((F393+34)&gt;F406,"",(F393+34))</f>
      </c>
      <c r="L403" s="121"/>
      <c r="M403" s="63"/>
      <c r="N403" s="63"/>
      <c r="O403" s="12"/>
      <c r="P403" s="12"/>
      <c r="Q403" s="12"/>
      <c r="R403" s="12"/>
      <c r="S403" s="12"/>
    </row>
    <row r="404" spans="1:14" s="10" customFormat="1" ht="99.75" customHeight="1" thickBot="1" thickTop="1">
      <c r="A404" s="54"/>
      <c r="B404" s="54"/>
      <c r="C404" s="54"/>
      <c r="D404" s="122">
        <f t="shared" si="44"/>
        <v>40848</v>
      </c>
      <c r="E404" s="22"/>
      <c r="F404" s="23"/>
      <c r="G404" s="23"/>
      <c r="H404" s="22"/>
      <c r="I404" s="23"/>
      <c r="J404" s="23"/>
      <c r="K404" s="22"/>
      <c r="L404" s="102">
        <f t="shared" si="45"/>
        <v>40848</v>
      </c>
      <c r="M404" s="71"/>
      <c r="N404" s="71"/>
    </row>
    <row r="405" spans="1:19" s="10" customFormat="1" ht="49.5" customHeight="1" thickBot="1" thickTop="1">
      <c r="A405" s="54"/>
      <c r="B405" s="54"/>
      <c r="C405" s="54"/>
      <c r="D405" s="123"/>
      <c r="E405" s="14">
        <f>IF((F393+35)&gt;F406,"",(F393+35))</f>
      </c>
      <c r="F405" s="6">
        <f>IF((F393+36)&gt;F406,"",(F393+36))</f>
      </c>
      <c r="G405" s="6">
        <f>IF((F393+37)&gt;F406,"",(F393+37))</f>
      </c>
      <c r="H405" s="6">
        <f>IF((F393+38)&gt;F406,"",(F393+38))</f>
      </c>
      <c r="I405" s="6">
        <f>IF((F393+39)&gt;F406,"",(F393+39))</f>
      </c>
      <c r="J405" s="6">
        <f>IF((F393+40)&gt;F406,"",(F393+40))</f>
      </c>
      <c r="K405" s="15">
        <f>IF((F393+41)&gt;F406,"",(F393+41))</f>
      </c>
      <c r="L405" s="121"/>
      <c r="M405" s="63"/>
      <c r="N405" s="63"/>
      <c r="O405" s="12"/>
      <c r="P405" s="12"/>
      <c r="Q405" s="12"/>
      <c r="R405" s="12"/>
      <c r="S405" s="12"/>
    </row>
    <row r="406" spans="1:19" s="10" customFormat="1" ht="49.5" customHeight="1" hidden="1" thickBot="1" thickTop="1">
      <c r="A406" s="54"/>
      <c r="B406" s="54"/>
      <c r="C406" s="54"/>
      <c r="D406" s="65"/>
      <c r="E406" s="28"/>
      <c r="F406" s="117">
        <f>DATE(YEAR(F392),MONTH(F392)+1,0)</f>
        <v>40877</v>
      </c>
      <c r="G406" s="118"/>
      <c r="H406" s="118"/>
      <c r="I406" s="118"/>
      <c r="J406" s="118"/>
      <c r="K406" s="29"/>
      <c r="L406" s="74"/>
      <c r="M406" s="58"/>
      <c r="N406" s="58"/>
      <c r="O406" s="11"/>
      <c r="P406" s="11"/>
      <c r="Q406" s="11"/>
      <c r="R406" s="11"/>
      <c r="S406" s="11"/>
    </row>
    <row r="407" spans="1:14" s="10" customFormat="1" ht="49.5" customHeight="1" hidden="1" thickBot="1" thickTop="1">
      <c r="A407" s="54"/>
      <c r="B407" s="54"/>
      <c r="C407" s="54"/>
      <c r="D407" s="65"/>
      <c r="E407" s="30"/>
      <c r="F407" s="31"/>
      <c r="G407" s="113">
        <f>F406+1</f>
        <v>40878</v>
      </c>
      <c r="H407" s="114"/>
      <c r="I407" s="114"/>
      <c r="J407" s="31"/>
      <c r="K407" s="31"/>
      <c r="L407" s="73"/>
      <c r="M407" s="71"/>
      <c r="N407" s="71"/>
    </row>
    <row r="408" spans="1:19" s="10" customFormat="1" ht="49.5" customHeight="1" hidden="1" thickBot="1" thickTop="1">
      <c r="A408" s="54"/>
      <c r="B408" s="54"/>
      <c r="C408" s="54"/>
      <c r="D408" s="65"/>
      <c r="E408" s="32"/>
      <c r="F408" s="115">
        <f>((ROUNDDOWN((F409/7),0)))*(7)+1</f>
        <v>40874</v>
      </c>
      <c r="G408" s="115"/>
      <c r="H408" s="115"/>
      <c r="I408" s="115"/>
      <c r="J408" s="115"/>
      <c r="K408" s="33"/>
      <c r="L408" s="74"/>
      <c r="M408" s="58"/>
      <c r="N408" s="58"/>
      <c r="O408" s="11"/>
      <c r="P408" s="11"/>
      <c r="Q408" s="11"/>
      <c r="R408" s="11"/>
      <c r="S408" s="11"/>
    </row>
    <row r="409" spans="1:19" s="10" customFormat="1" ht="33" customHeight="1" thickBot="1" thickTop="1">
      <c r="A409" s="54"/>
      <c r="B409" s="54"/>
      <c r="C409" s="54"/>
      <c r="D409" s="65"/>
      <c r="E409" s="78"/>
      <c r="F409" s="111">
        <f>DATE(YEAR(G407),MONTH(G407)+0,0)+1</f>
        <v>40878</v>
      </c>
      <c r="G409" s="111"/>
      <c r="H409" s="111"/>
      <c r="I409" s="111"/>
      <c r="J409" s="111"/>
      <c r="K409" s="79"/>
      <c r="L409" s="75"/>
      <c r="M409" s="57"/>
      <c r="N409" s="57"/>
      <c r="O409" s="5"/>
      <c r="P409" s="5"/>
      <c r="Q409" s="5"/>
      <c r="R409" s="5"/>
      <c r="S409" s="5"/>
    </row>
    <row r="410" spans="1:19" s="10" customFormat="1" ht="49.5" customHeight="1" hidden="1" thickBot="1" thickTop="1">
      <c r="A410" s="54"/>
      <c r="B410" s="54"/>
      <c r="C410" s="54"/>
      <c r="D410" s="65"/>
      <c r="E410" s="34"/>
      <c r="F410" s="110">
        <f>(ROUNDDOWN((F409/7),0))*7+1</f>
        <v>40874</v>
      </c>
      <c r="G410" s="110"/>
      <c r="H410" s="110"/>
      <c r="I410" s="110"/>
      <c r="J410" s="110"/>
      <c r="K410" s="34"/>
      <c r="L410" s="74"/>
      <c r="M410" s="58"/>
      <c r="N410" s="58"/>
      <c r="O410" s="11"/>
      <c r="P410" s="11"/>
      <c r="Q410" s="11"/>
      <c r="R410" s="11"/>
      <c r="S410" s="11"/>
    </row>
    <row r="411" spans="1:19" s="10" customFormat="1" ht="99.75" customHeight="1" thickBot="1" thickTop="1">
      <c r="A411" s="54"/>
      <c r="B411" s="54"/>
      <c r="C411" s="54"/>
      <c r="D411" s="102">
        <f aca="true" t="shared" si="46" ref="D411:D421">$F$409</f>
        <v>40878</v>
      </c>
      <c r="E411" s="22"/>
      <c r="F411" s="23"/>
      <c r="G411" s="23"/>
      <c r="H411" s="22"/>
      <c r="I411" s="23"/>
      <c r="J411" s="23"/>
      <c r="K411" s="22"/>
      <c r="L411" s="102">
        <f aca="true" t="shared" si="47" ref="L411:L421">$F$409</f>
        <v>40878</v>
      </c>
      <c r="M411" s="70"/>
      <c r="N411" s="70"/>
      <c r="O411" s="13"/>
      <c r="P411" s="13"/>
      <c r="Q411" s="13"/>
      <c r="R411" s="13"/>
      <c r="S411" s="13"/>
    </row>
    <row r="412" spans="1:19" s="10" customFormat="1" ht="49.5" customHeight="1" thickBot="1" thickTop="1">
      <c r="A412" s="54"/>
      <c r="B412" s="54"/>
      <c r="C412" s="54"/>
      <c r="D412" s="121"/>
      <c r="E412" s="35">
        <f>IF((F410)&lt;F409,"",(F410))</f>
      </c>
      <c r="F412" s="36">
        <f>IF((F410+1)&lt;F409,"",(F410+1))</f>
      </c>
      <c r="G412" s="36">
        <f>IF((F410+2)&lt;F409,"",(F410+2))</f>
      </c>
      <c r="H412" s="36">
        <f>IF((F410+3)&lt;F409,"",(F410+3))</f>
      </c>
      <c r="I412" s="36">
        <f>IF((F410+4)&lt;F409,"",(F410+4))</f>
        <v>40878</v>
      </c>
      <c r="J412" s="36">
        <f>IF((F410+5)&lt;F409,"",(F410+5))</f>
        <v>40879</v>
      </c>
      <c r="K412" s="37">
        <f>IF((F410+6)&lt;F409,"",(F410+6))</f>
        <v>40880</v>
      </c>
      <c r="L412" s="121"/>
      <c r="M412" s="63"/>
      <c r="N412" s="63"/>
      <c r="O412" s="12"/>
      <c r="P412" s="12"/>
      <c r="Q412" s="12"/>
      <c r="R412" s="12"/>
      <c r="S412" s="12"/>
    </row>
    <row r="413" spans="1:14" s="10" customFormat="1" ht="99.75" customHeight="1" thickBot="1" thickTop="1">
      <c r="A413" s="54"/>
      <c r="B413" s="54"/>
      <c r="C413" s="54"/>
      <c r="D413" s="102">
        <f t="shared" si="46"/>
        <v>40878</v>
      </c>
      <c r="E413" s="22"/>
      <c r="F413" s="23"/>
      <c r="G413" s="23"/>
      <c r="H413" s="22"/>
      <c r="I413" s="23"/>
      <c r="J413" s="23"/>
      <c r="K413" s="22"/>
      <c r="L413" s="102">
        <f t="shared" si="47"/>
        <v>40878</v>
      </c>
      <c r="M413" s="71"/>
      <c r="N413" s="71"/>
    </row>
    <row r="414" spans="1:19" s="10" customFormat="1" ht="49.5" customHeight="1" thickBot="1" thickTop="1">
      <c r="A414" s="54"/>
      <c r="B414" s="54"/>
      <c r="C414" s="54"/>
      <c r="D414" s="102"/>
      <c r="E414" s="14">
        <f>IF((F410+7)&lt;F409,"",(F410+7))</f>
        <v>40881</v>
      </c>
      <c r="F414" s="6">
        <f>IF((F410+8)&lt;F409,"",(F410+8))</f>
        <v>40882</v>
      </c>
      <c r="G414" s="6">
        <f>IF((F410+9)&lt;F409,"",(F410+9))</f>
        <v>40883</v>
      </c>
      <c r="H414" s="6">
        <f>IF((F410+10)&lt;F409,"",(F410+10))</f>
        <v>40884</v>
      </c>
      <c r="I414" s="6">
        <f>IF((F410+11)&lt;F409,"",(F410+11))</f>
        <v>40885</v>
      </c>
      <c r="J414" s="6">
        <f>IF((F410+12)&lt;F409,"",(F410+12))</f>
        <v>40886</v>
      </c>
      <c r="K414" s="15">
        <f>IF((F410+13)&lt;F409,"",(F410+13))</f>
        <v>40887</v>
      </c>
      <c r="L414" s="102"/>
      <c r="M414" s="63"/>
      <c r="N414" s="63"/>
      <c r="O414" s="12"/>
      <c r="P414" s="12"/>
      <c r="Q414" s="12"/>
      <c r="R414" s="12"/>
      <c r="S414" s="12"/>
    </row>
    <row r="415" spans="1:14" s="10" customFormat="1" ht="99.75" customHeight="1" thickBot="1" thickTop="1">
      <c r="A415" s="54"/>
      <c r="B415" s="54"/>
      <c r="C415" s="54"/>
      <c r="D415" s="102">
        <f t="shared" si="46"/>
        <v>40878</v>
      </c>
      <c r="E415" s="22"/>
      <c r="F415" s="23"/>
      <c r="G415" s="23"/>
      <c r="H415" s="22"/>
      <c r="I415" s="23"/>
      <c r="J415" s="23"/>
      <c r="K415" s="22"/>
      <c r="L415" s="102">
        <f t="shared" si="47"/>
        <v>40878</v>
      </c>
      <c r="M415" s="71"/>
      <c r="N415" s="71"/>
    </row>
    <row r="416" spans="1:19" s="10" customFormat="1" ht="49.5" customHeight="1" thickBot="1" thickTop="1">
      <c r="A416" s="54"/>
      <c r="B416" s="54"/>
      <c r="C416" s="54"/>
      <c r="D416" s="121"/>
      <c r="E416" s="14">
        <f>F410+14</f>
        <v>40888</v>
      </c>
      <c r="F416" s="6">
        <f>F410+15</f>
        <v>40889</v>
      </c>
      <c r="G416" s="6">
        <f>F410+16</f>
        <v>40890</v>
      </c>
      <c r="H416" s="6">
        <f>F410+17</f>
        <v>40891</v>
      </c>
      <c r="I416" s="6">
        <f>F410+18</f>
        <v>40892</v>
      </c>
      <c r="J416" s="6">
        <f>IF((F410+19)&gt;F423,"",(F410+19))</f>
        <v>40893</v>
      </c>
      <c r="K416" s="15">
        <f>IF((F410+20)&gt;F423,"",(F410+20))</f>
        <v>40894</v>
      </c>
      <c r="L416" s="121"/>
      <c r="M416" s="63"/>
      <c r="N416" s="63"/>
      <c r="O416" s="12"/>
      <c r="P416" s="12"/>
      <c r="Q416" s="12"/>
      <c r="R416" s="12"/>
      <c r="S416" s="12"/>
    </row>
    <row r="417" spans="1:14" s="10" customFormat="1" ht="99.75" customHeight="1" thickBot="1" thickTop="1">
      <c r="A417" s="54"/>
      <c r="B417" s="54"/>
      <c r="C417" s="54"/>
      <c r="D417" s="102">
        <f t="shared" si="46"/>
        <v>40878</v>
      </c>
      <c r="E417" s="22"/>
      <c r="F417" s="23"/>
      <c r="G417" s="23"/>
      <c r="H417" s="22"/>
      <c r="I417" s="23"/>
      <c r="J417" s="23"/>
      <c r="K417" s="22"/>
      <c r="L417" s="102">
        <f t="shared" si="47"/>
        <v>40878</v>
      </c>
      <c r="M417" s="71"/>
      <c r="N417" s="71"/>
    </row>
    <row r="418" spans="1:19" s="10" customFormat="1" ht="49.5" customHeight="1" thickBot="1" thickTop="1">
      <c r="A418" s="54"/>
      <c r="B418" s="54"/>
      <c r="C418" s="54"/>
      <c r="D418" s="121"/>
      <c r="E418" s="14">
        <f>IF((F410+21)&gt;F423,"",(F410+21))</f>
        <v>40895</v>
      </c>
      <c r="F418" s="6">
        <f>IF((F410+22)&gt;F423,"",(F410+22))</f>
        <v>40896</v>
      </c>
      <c r="G418" s="6">
        <f>IF((F410+23)&gt;F423,"",(F410+23))</f>
        <v>40897</v>
      </c>
      <c r="H418" s="6">
        <f>IF((F410+24)&gt;F423,"",(F410+24))</f>
        <v>40898</v>
      </c>
      <c r="I418" s="6">
        <f>IF((F410+25)&gt;F423,"",(F410+25))</f>
        <v>40899</v>
      </c>
      <c r="J418" s="6">
        <f>IF((F410+26)&gt;F423,"",(F410+26))</f>
        <v>40900</v>
      </c>
      <c r="K418" s="15">
        <f>IF((F410+27)&gt;F423,"",(F410+27))</f>
        <v>40901</v>
      </c>
      <c r="L418" s="121"/>
      <c r="M418" s="63"/>
      <c r="N418" s="63"/>
      <c r="O418" s="12"/>
      <c r="P418" s="12"/>
      <c r="Q418" s="12"/>
      <c r="R418" s="12"/>
      <c r="S418" s="12"/>
    </row>
    <row r="419" spans="1:14" s="10" customFormat="1" ht="99.75" customHeight="1" thickBot="1" thickTop="1">
      <c r="A419" s="54"/>
      <c r="B419" s="54"/>
      <c r="C419" s="54"/>
      <c r="D419" s="102">
        <f t="shared" si="46"/>
        <v>40878</v>
      </c>
      <c r="E419" s="22"/>
      <c r="F419" s="23"/>
      <c r="G419" s="23"/>
      <c r="H419" s="22"/>
      <c r="I419" s="23"/>
      <c r="J419" s="23"/>
      <c r="K419" s="22"/>
      <c r="L419" s="102">
        <f t="shared" si="47"/>
        <v>40878</v>
      </c>
      <c r="M419" s="71"/>
      <c r="N419" s="71"/>
    </row>
    <row r="420" spans="1:19" s="10" customFormat="1" ht="49.5" customHeight="1" thickBot="1" thickTop="1">
      <c r="A420" s="54"/>
      <c r="B420" s="54"/>
      <c r="C420" s="54"/>
      <c r="D420" s="121"/>
      <c r="E420" s="14">
        <f>IF((F410+28)&gt;F423,"",(F410+28))</f>
        <v>40902</v>
      </c>
      <c r="F420" s="6">
        <f>IF((F410+29)&gt;F423,"",(F410+29))</f>
        <v>40903</v>
      </c>
      <c r="G420" s="6">
        <f>IF((F410+30)&gt;F423,"",(F410+30))</f>
        <v>40904</v>
      </c>
      <c r="H420" s="6">
        <f>IF((F410+31)&gt;F423,"",(F410+31))</f>
        <v>40905</v>
      </c>
      <c r="I420" s="6">
        <f>IF((F410+32)&gt;F423,"",(F410+32))</f>
        <v>40906</v>
      </c>
      <c r="J420" s="6">
        <f>IF((F410+33)&gt;F423,"",(F410+33))</f>
        <v>40907</v>
      </c>
      <c r="K420" s="15">
        <f>IF((F410+34)&gt;F423,"",(F410+34))</f>
        <v>40908</v>
      </c>
      <c r="L420" s="121"/>
      <c r="M420" s="63"/>
      <c r="N420" s="63"/>
      <c r="O420" s="12"/>
      <c r="P420" s="12"/>
      <c r="Q420" s="12"/>
      <c r="R420" s="12"/>
      <c r="S420" s="12"/>
    </row>
    <row r="421" spans="1:14" s="10" customFormat="1" ht="99.75" customHeight="1" thickBot="1" thickTop="1">
      <c r="A421" s="54"/>
      <c r="B421" s="54"/>
      <c r="C421" s="54"/>
      <c r="D421" s="102">
        <f t="shared" si="46"/>
        <v>40878</v>
      </c>
      <c r="E421" s="22"/>
      <c r="F421" s="23"/>
      <c r="G421" s="23"/>
      <c r="H421" s="22"/>
      <c r="I421" s="23"/>
      <c r="J421" s="23"/>
      <c r="K421" s="22"/>
      <c r="L421" s="102">
        <f t="shared" si="47"/>
        <v>40878</v>
      </c>
      <c r="M421" s="71"/>
      <c r="N421" s="71"/>
    </row>
    <row r="422" spans="1:19" s="10" customFormat="1" ht="49.5" customHeight="1" thickBot="1" thickTop="1">
      <c r="A422" s="54"/>
      <c r="B422" s="54"/>
      <c r="C422" s="54"/>
      <c r="D422" s="121"/>
      <c r="E422" s="14">
        <f>IF((F410+35)&gt;F423,"",(F410+35))</f>
      </c>
      <c r="F422" s="6">
        <f>IF((F410+36)&gt;F423,"",(F410+36))</f>
      </c>
      <c r="G422" s="6">
        <f>IF((F410+37)&gt;F423,"",(F410+37))</f>
      </c>
      <c r="H422" s="6">
        <f>IF((F410+38)&gt;F423,"",(F410+38))</f>
      </c>
      <c r="I422" s="6">
        <f>IF((F410+39)&gt;F423,"",(F410+39))</f>
      </c>
      <c r="J422" s="6">
        <f>IF((F410+40)&gt;F423,"",(F410+40))</f>
      </c>
      <c r="K422" s="15">
        <f>IF((F410+41)&gt;F423,"",(F410+41))</f>
      </c>
      <c r="L422" s="121"/>
      <c r="M422" s="63"/>
      <c r="N422" s="63"/>
      <c r="O422" s="12"/>
      <c r="P422" s="12"/>
      <c r="Q422" s="12"/>
      <c r="R422" s="12"/>
      <c r="S422" s="12"/>
    </row>
    <row r="423" spans="1:19" s="10" customFormat="1" ht="49.5" customHeight="1" hidden="1" thickBot="1" thickTop="1">
      <c r="A423" s="54"/>
      <c r="B423" s="54"/>
      <c r="C423" s="54"/>
      <c r="D423" s="65"/>
      <c r="E423" s="28"/>
      <c r="F423" s="117">
        <f>DATE(YEAR(F409),MONTH(F409)+1,0)</f>
        <v>40908</v>
      </c>
      <c r="G423" s="118"/>
      <c r="H423" s="118"/>
      <c r="I423" s="118"/>
      <c r="J423" s="118"/>
      <c r="K423" s="29"/>
      <c r="L423" s="74"/>
      <c r="M423" s="58"/>
      <c r="N423" s="58"/>
      <c r="O423" s="11"/>
      <c r="P423" s="11"/>
      <c r="Q423" s="11"/>
      <c r="R423" s="11"/>
      <c r="S423" s="11"/>
    </row>
    <row r="424" spans="1:14" s="10" customFormat="1" ht="49.5" customHeight="1" hidden="1" thickBot="1" thickTop="1">
      <c r="A424" s="54"/>
      <c r="B424" s="54"/>
      <c r="C424" s="54"/>
      <c r="D424" s="65"/>
      <c r="E424" s="30"/>
      <c r="F424" s="31"/>
      <c r="G424" s="113">
        <f>F423+1</f>
        <v>40909</v>
      </c>
      <c r="H424" s="114"/>
      <c r="I424" s="114"/>
      <c r="J424" s="31"/>
      <c r="K424" s="31"/>
      <c r="L424" s="73"/>
      <c r="M424" s="71"/>
      <c r="N424" s="71"/>
    </row>
    <row r="425" spans="1:19" s="10" customFormat="1" ht="49.5" customHeight="1" hidden="1" thickBot="1" thickTop="1">
      <c r="A425" s="54"/>
      <c r="B425" s="54"/>
      <c r="C425" s="54"/>
      <c r="D425" s="65"/>
      <c r="E425" s="32"/>
      <c r="F425" s="115">
        <f>((ROUNDDOWN((F426/7),0)))*(7)+1</f>
        <v>40909</v>
      </c>
      <c r="G425" s="115"/>
      <c r="H425" s="115"/>
      <c r="I425" s="115"/>
      <c r="J425" s="115"/>
      <c r="K425" s="33"/>
      <c r="L425" s="74"/>
      <c r="M425" s="58"/>
      <c r="N425" s="58"/>
      <c r="O425" s="11"/>
      <c r="P425" s="11"/>
      <c r="Q425" s="11"/>
      <c r="R425" s="11"/>
      <c r="S425" s="11"/>
    </row>
    <row r="426" spans="1:19" s="10" customFormat="1" ht="33" customHeight="1" thickBot="1" thickTop="1">
      <c r="A426" s="54"/>
      <c r="B426" s="80"/>
      <c r="C426" s="80"/>
      <c r="D426" s="81"/>
      <c r="E426" s="82"/>
      <c r="F426" s="119">
        <f>DATE(YEAR(G424),MONTH(G424)+0,0)+1</f>
        <v>40909</v>
      </c>
      <c r="G426" s="119"/>
      <c r="H426" s="119"/>
      <c r="I426" s="119"/>
      <c r="J426" s="119"/>
      <c r="K426" s="83"/>
      <c r="L426" s="85"/>
      <c r="M426" s="86"/>
      <c r="N426" s="86"/>
      <c r="O426" s="5"/>
      <c r="P426" s="5"/>
      <c r="Q426" s="5"/>
      <c r="R426" s="5"/>
      <c r="S426" s="5"/>
    </row>
    <row r="427" spans="1:19" s="10" customFormat="1" ht="49.5" customHeight="1" hidden="1" thickBot="1" thickTop="1">
      <c r="A427" s="54"/>
      <c r="B427" s="80"/>
      <c r="C427" s="80"/>
      <c r="D427" s="81"/>
      <c r="E427" s="87"/>
      <c r="F427" s="120">
        <f>(ROUNDDOWN((F426/7),0))*7+1</f>
        <v>40909</v>
      </c>
      <c r="G427" s="120"/>
      <c r="H427" s="120"/>
      <c r="I427" s="120"/>
      <c r="J427" s="120"/>
      <c r="K427" s="87"/>
      <c r="L427" s="85"/>
      <c r="M427" s="86"/>
      <c r="N427" s="86"/>
      <c r="O427" s="11"/>
      <c r="P427" s="11"/>
      <c r="Q427" s="11"/>
      <c r="R427" s="11"/>
      <c r="S427" s="11"/>
    </row>
    <row r="428" spans="1:19" s="10" customFormat="1" ht="99.75" customHeight="1" thickTop="1">
      <c r="A428" s="54"/>
      <c r="B428" s="80"/>
      <c r="C428" s="88"/>
      <c r="D428" s="88"/>
      <c r="E428" s="88"/>
      <c r="F428" s="88"/>
      <c r="G428" s="88"/>
      <c r="H428" s="88"/>
      <c r="I428" s="88"/>
      <c r="J428" s="88"/>
      <c r="K428" s="88"/>
      <c r="L428" s="88"/>
      <c r="M428" s="88"/>
      <c r="N428" s="88"/>
      <c r="O428" s="13"/>
      <c r="P428" s="13"/>
      <c r="Q428" s="13"/>
      <c r="R428" s="13"/>
      <c r="S428" s="13"/>
    </row>
    <row r="429" ht="49.5" customHeight="1" hidden="1" thickTop="1">
      <c r="A429" s="38"/>
    </row>
    <row r="430" ht="49.5" customHeight="1" hidden="1">
      <c r="A430" s="38"/>
    </row>
    <row r="431" ht="49.5" customHeight="1" hidden="1">
      <c r="A431" s="38"/>
    </row>
    <row r="432" ht="49.5" customHeight="1" hidden="1">
      <c r="A432" s="38"/>
    </row>
    <row r="433" ht="49.5" customHeight="1" hidden="1">
      <c r="A433" s="38"/>
    </row>
    <row r="434" ht="49.5" customHeight="1" hidden="1">
      <c r="A434" s="38"/>
    </row>
    <row r="435" ht="49.5" customHeight="1" hidden="1">
      <c r="A435" s="38"/>
    </row>
    <row r="436" ht="49.5" customHeight="1" hidden="1">
      <c r="A436" s="38"/>
    </row>
    <row r="437" ht="49.5" customHeight="1" hidden="1">
      <c r="A437" s="38"/>
    </row>
    <row r="438" ht="49.5" customHeight="1" hidden="1">
      <c r="A438" s="38"/>
    </row>
    <row r="439" ht="49.5" customHeight="1" hidden="1">
      <c r="A439" s="38"/>
    </row>
    <row r="440" ht="49.5" customHeight="1" hidden="1">
      <c r="A440" s="38"/>
    </row>
    <row r="441" ht="49.5" customHeight="1" hidden="1">
      <c r="A441" s="38"/>
    </row>
    <row r="442" ht="49.5" customHeight="1" hidden="1">
      <c r="A442" s="38"/>
    </row>
    <row r="443" ht="49.5" customHeight="1" hidden="1">
      <c r="A443" s="38"/>
    </row>
    <row r="444" ht="49.5" customHeight="1" hidden="1">
      <c r="A444" s="38"/>
    </row>
    <row r="445" ht="49.5" customHeight="1" hidden="1">
      <c r="A445" s="38"/>
    </row>
    <row r="446" ht="49.5" customHeight="1" hidden="1">
      <c r="A446" s="38"/>
    </row>
    <row r="447" ht="49.5" customHeight="1" hidden="1">
      <c r="A447" s="38"/>
    </row>
    <row r="448" ht="49.5" customHeight="1" hidden="1">
      <c r="A448" s="38"/>
    </row>
    <row r="449" ht="49.5" customHeight="1" hidden="1">
      <c r="A449" s="38"/>
    </row>
    <row r="450" ht="49.5" customHeight="1" hidden="1">
      <c r="A450" s="38"/>
    </row>
    <row r="451" ht="49.5" customHeight="1" hidden="1">
      <c r="A451" s="38"/>
    </row>
    <row r="452" ht="49.5" customHeight="1" hidden="1">
      <c r="A452" s="38"/>
    </row>
    <row r="453" ht="49.5" customHeight="1" hidden="1">
      <c r="A453" s="38"/>
    </row>
    <row r="454" ht="49.5" customHeight="1" hidden="1">
      <c r="A454" s="38"/>
    </row>
    <row r="455" ht="49.5" customHeight="1" hidden="1">
      <c r="A455" s="38"/>
    </row>
    <row r="456" ht="49.5" customHeight="1" hidden="1">
      <c r="A456" s="38"/>
    </row>
    <row r="457" ht="49.5" customHeight="1" hidden="1">
      <c r="A457" s="38"/>
    </row>
    <row r="458" ht="49.5" customHeight="1" hidden="1">
      <c r="A458" s="38"/>
    </row>
    <row r="459" ht="49.5" customHeight="1" hidden="1">
      <c r="A459" s="38"/>
    </row>
    <row r="460" ht="49.5" customHeight="1" hidden="1">
      <c r="A460" s="38"/>
    </row>
    <row r="461" ht="49.5" customHeight="1" hidden="1">
      <c r="A461" s="38"/>
    </row>
    <row r="462" ht="49.5" customHeight="1" hidden="1">
      <c r="A462" s="38"/>
    </row>
    <row r="463" ht="49.5" customHeight="1" hidden="1">
      <c r="A463" s="38"/>
    </row>
    <row r="464" ht="49.5" customHeight="1" hidden="1">
      <c r="A464" s="38"/>
    </row>
    <row r="465" ht="49.5" customHeight="1" hidden="1">
      <c r="A465" s="38"/>
    </row>
    <row r="466" ht="49.5" customHeight="1" hidden="1">
      <c r="A466" s="38"/>
    </row>
    <row r="467" ht="49.5" customHeight="1" hidden="1">
      <c r="A467" s="38"/>
    </row>
    <row r="468" ht="49.5" customHeight="1" hidden="1">
      <c r="A468" s="38"/>
    </row>
    <row r="469" ht="49.5" customHeight="1" hidden="1">
      <c r="A469" s="38"/>
    </row>
    <row r="470" ht="49.5" customHeight="1" hidden="1">
      <c r="A470" s="38"/>
    </row>
    <row r="471" ht="49.5" customHeight="1" hidden="1">
      <c r="A471" s="38"/>
    </row>
    <row r="472" ht="49.5" customHeight="1" hidden="1">
      <c r="A472" s="38"/>
    </row>
    <row r="473" ht="49.5" customHeight="1" hidden="1">
      <c r="A473" s="38"/>
    </row>
    <row r="474" ht="49.5" customHeight="1" hidden="1">
      <c r="A474" s="38"/>
    </row>
    <row r="475" ht="49.5" customHeight="1" hidden="1">
      <c r="A475" s="38"/>
    </row>
    <row r="476" ht="49.5" customHeight="1" hidden="1">
      <c r="A476" s="38"/>
    </row>
    <row r="477" ht="49.5" customHeight="1" hidden="1">
      <c r="A477" s="38"/>
    </row>
    <row r="478" ht="49.5" customHeight="1" hidden="1">
      <c r="A478" s="38"/>
    </row>
    <row r="479" ht="49.5" customHeight="1" hidden="1">
      <c r="A479" s="38"/>
    </row>
    <row r="480" ht="49.5" customHeight="1" hidden="1">
      <c r="A480" s="38"/>
    </row>
    <row r="481" ht="49.5" customHeight="1" hidden="1">
      <c r="A481" s="38"/>
    </row>
    <row r="482" ht="49.5" customHeight="1" hidden="1">
      <c r="A482" s="38"/>
    </row>
    <row r="483" ht="49.5" customHeight="1" hidden="1">
      <c r="A483" s="38"/>
    </row>
    <row r="484" ht="49.5" customHeight="1" hidden="1">
      <c r="A484" s="38"/>
    </row>
    <row r="485" ht="49.5" customHeight="1" hidden="1">
      <c r="A485" s="38"/>
    </row>
    <row r="486" ht="49.5" customHeight="1" hidden="1">
      <c r="A486" s="38"/>
    </row>
    <row r="487" ht="49.5" customHeight="1" hidden="1">
      <c r="A487" s="38"/>
    </row>
    <row r="488" ht="49.5" customHeight="1" hidden="1">
      <c r="A488" s="38"/>
    </row>
    <row r="489" ht="49.5" customHeight="1" hidden="1">
      <c r="A489" s="38"/>
    </row>
    <row r="490" ht="49.5" customHeight="1" hidden="1">
      <c r="A490" s="38"/>
    </row>
    <row r="491" ht="49.5" customHeight="1" hidden="1">
      <c r="A491" s="38"/>
    </row>
    <row r="492" ht="49.5" customHeight="1" hidden="1">
      <c r="A492" s="38"/>
    </row>
    <row r="493" ht="49.5" customHeight="1" hidden="1">
      <c r="A493" s="38"/>
    </row>
    <row r="494" ht="49.5" customHeight="1" hidden="1">
      <c r="A494" s="38"/>
    </row>
    <row r="495" ht="49.5" customHeight="1" hidden="1">
      <c r="A495" s="38"/>
    </row>
    <row r="496" ht="49.5" customHeight="1" hidden="1">
      <c r="A496" s="38"/>
    </row>
    <row r="497" ht="49.5" customHeight="1" hidden="1">
      <c r="A497" s="38"/>
    </row>
    <row r="498" ht="49.5" customHeight="1" hidden="1">
      <c r="A498" s="38"/>
    </row>
    <row r="499" ht="49.5" customHeight="1" hidden="1">
      <c r="A499" s="38"/>
    </row>
    <row r="500" ht="49.5" customHeight="1" hidden="1">
      <c r="A500" s="38"/>
    </row>
    <row r="501" ht="49.5" customHeight="1" hidden="1">
      <c r="A501" s="38"/>
    </row>
    <row r="502" ht="49.5" customHeight="1" hidden="1">
      <c r="A502" s="38"/>
    </row>
    <row r="503" ht="49.5" customHeight="1" hidden="1">
      <c r="A503" s="38"/>
    </row>
    <row r="504" ht="49.5" customHeight="1" hidden="1">
      <c r="A504" s="38"/>
    </row>
    <row r="505" ht="49.5" customHeight="1" hidden="1">
      <c r="A505" s="38"/>
    </row>
    <row r="506" ht="49.5" customHeight="1" hidden="1">
      <c r="A506" s="38"/>
    </row>
    <row r="507" ht="49.5" customHeight="1" hidden="1">
      <c r="A507" s="38"/>
    </row>
    <row r="508" ht="49.5" customHeight="1" hidden="1">
      <c r="A508" s="38"/>
    </row>
    <row r="509" ht="49.5" customHeight="1" hidden="1">
      <c r="A509" s="38"/>
    </row>
    <row r="510" ht="49.5" customHeight="1" hidden="1">
      <c r="A510" s="38"/>
    </row>
    <row r="511" ht="49.5" customHeight="1" hidden="1">
      <c r="A511" s="38"/>
    </row>
    <row r="512" ht="49.5" customHeight="1" hidden="1">
      <c r="A512" s="38"/>
    </row>
    <row r="513" ht="49.5" customHeight="1" hidden="1">
      <c r="A513" s="38"/>
    </row>
    <row r="514" ht="49.5" customHeight="1" hidden="1">
      <c r="A514" s="38"/>
    </row>
    <row r="515" ht="49.5" customHeight="1" hidden="1">
      <c r="A515" s="38"/>
    </row>
    <row r="516" ht="49.5" customHeight="1" hidden="1">
      <c r="A516" s="38"/>
    </row>
    <row r="517" ht="49.5" customHeight="1" hidden="1">
      <c r="A517" s="38"/>
    </row>
    <row r="518" ht="49.5" customHeight="1" hidden="1">
      <c r="A518" s="38"/>
    </row>
    <row r="519" ht="49.5" customHeight="1" hidden="1">
      <c r="A519" s="38"/>
    </row>
    <row r="520" ht="49.5" customHeight="1" hidden="1">
      <c r="A520" s="38"/>
    </row>
    <row r="521" ht="49.5" customHeight="1" hidden="1">
      <c r="A521" s="38"/>
    </row>
    <row r="522" ht="49.5" customHeight="1" hidden="1">
      <c r="A522" s="38"/>
    </row>
    <row r="523" ht="49.5" customHeight="1" hidden="1">
      <c r="A523" s="38"/>
    </row>
    <row r="524" ht="49.5" customHeight="1" hidden="1">
      <c r="A524" s="38"/>
    </row>
    <row r="525" ht="49.5" customHeight="1" hidden="1">
      <c r="A525" s="38"/>
    </row>
    <row r="526" ht="49.5" customHeight="1" hidden="1">
      <c r="A526" s="38"/>
    </row>
    <row r="527" ht="49.5" customHeight="1" hidden="1">
      <c r="A527" s="38"/>
    </row>
    <row r="528" ht="49.5" customHeight="1" hidden="1">
      <c r="A528" s="38"/>
    </row>
    <row r="529" ht="49.5" customHeight="1" hidden="1">
      <c r="A529" s="38"/>
    </row>
    <row r="530" ht="49.5" customHeight="1" hidden="1">
      <c r="A530" s="38"/>
    </row>
    <row r="531" ht="49.5" customHeight="1" hidden="1">
      <c r="A531" s="38"/>
    </row>
    <row r="532" ht="49.5" customHeight="1" hidden="1">
      <c r="A532" s="38"/>
    </row>
    <row r="533" ht="49.5" customHeight="1" hidden="1">
      <c r="A533" s="38"/>
    </row>
    <row r="534" ht="49.5" customHeight="1" hidden="1">
      <c r="A534" s="38"/>
    </row>
    <row r="535" ht="49.5" customHeight="1" hidden="1">
      <c r="A535" s="38"/>
    </row>
    <row r="536" ht="49.5" customHeight="1" hidden="1">
      <c r="A536" s="38"/>
    </row>
    <row r="537" ht="49.5" customHeight="1" hidden="1">
      <c r="A537" s="38"/>
    </row>
    <row r="538" ht="49.5" customHeight="1" hidden="1">
      <c r="A538" s="38"/>
    </row>
    <row r="539" ht="49.5" customHeight="1" hidden="1">
      <c r="A539" s="38"/>
    </row>
    <row r="540" ht="49.5" customHeight="1" hidden="1">
      <c r="A540" s="38"/>
    </row>
    <row r="541" ht="49.5" customHeight="1" hidden="1">
      <c r="A541" s="38"/>
    </row>
    <row r="542" ht="49.5" customHeight="1" hidden="1">
      <c r="A542" s="38"/>
    </row>
    <row r="543" ht="49.5" customHeight="1" hidden="1">
      <c r="A543" s="38"/>
    </row>
    <row r="544" ht="49.5" customHeight="1" hidden="1">
      <c r="A544" s="38"/>
    </row>
    <row r="545" ht="49.5" customHeight="1" hidden="1">
      <c r="A545" s="38"/>
    </row>
    <row r="546" ht="49.5" customHeight="1" hidden="1">
      <c r="A546" s="38"/>
    </row>
    <row r="547" ht="49.5" customHeight="1" hidden="1">
      <c r="A547" s="38"/>
    </row>
    <row r="548" ht="49.5" customHeight="1" hidden="1">
      <c r="A548" s="38"/>
    </row>
    <row r="549" ht="49.5" customHeight="1" hidden="1">
      <c r="A549" s="38"/>
    </row>
    <row r="550" ht="49.5" customHeight="1" hidden="1">
      <c r="A550" s="38"/>
    </row>
    <row r="551" ht="49.5" customHeight="1" hidden="1">
      <c r="A551" s="38"/>
    </row>
    <row r="552" ht="49.5" customHeight="1" hidden="1">
      <c r="A552" s="38"/>
    </row>
    <row r="553" ht="49.5" customHeight="1" hidden="1">
      <c r="A553" s="38"/>
    </row>
    <row r="554" ht="49.5" customHeight="1" hidden="1">
      <c r="A554" s="38"/>
    </row>
    <row r="555" ht="49.5" customHeight="1" hidden="1">
      <c r="A555" s="38"/>
    </row>
    <row r="556" ht="49.5" customHeight="1" hidden="1">
      <c r="A556" s="38"/>
    </row>
    <row r="557" ht="49.5" customHeight="1" hidden="1">
      <c r="A557" s="38"/>
    </row>
    <row r="558" ht="49.5" customHeight="1" hidden="1">
      <c r="A558" s="38"/>
    </row>
    <row r="559" ht="49.5" customHeight="1" hidden="1">
      <c r="A559" s="38"/>
    </row>
    <row r="560" ht="49.5" customHeight="1" hidden="1">
      <c r="A560" s="38"/>
    </row>
    <row r="561" ht="49.5" customHeight="1" hidden="1">
      <c r="A561" s="38"/>
    </row>
    <row r="562" ht="49.5" customHeight="1" hidden="1">
      <c r="A562" s="38"/>
    </row>
    <row r="563" ht="49.5" customHeight="1" hidden="1">
      <c r="A563" s="38"/>
    </row>
    <row r="564" ht="49.5" customHeight="1" hidden="1">
      <c r="A564" s="38"/>
    </row>
    <row r="565" ht="49.5" customHeight="1" hidden="1">
      <c r="A565" s="38"/>
    </row>
    <row r="566" ht="49.5" customHeight="1" hidden="1">
      <c r="A566" s="38"/>
    </row>
    <row r="567" ht="49.5" customHeight="1" hidden="1">
      <c r="A567" s="38"/>
    </row>
    <row r="568" ht="49.5" customHeight="1" hidden="1">
      <c r="A568" s="38"/>
    </row>
    <row r="569" ht="49.5" customHeight="1" hidden="1">
      <c r="A569" s="38"/>
    </row>
    <row r="570" ht="49.5" customHeight="1" hidden="1">
      <c r="A570" s="38"/>
    </row>
    <row r="571" ht="49.5" customHeight="1" hidden="1">
      <c r="A571" s="38"/>
    </row>
    <row r="572" ht="49.5" customHeight="1" hidden="1">
      <c r="A572" s="38"/>
    </row>
    <row r="573" ht="49.5" customHeight="1" hidden="1">
      <c r="A573" s="38"/>
    </row>
    <row r="574" ht="49.5" customHeight="1" hidden="1">
      <c r="A574" s="38"/>
    </row>
    <row r="575" ht="49.5" customHeight="1" hidden="1">
      <c r="A575" s="38"/>
    </row>
    <row r="576" ht="49.5" customHeight="1" hidden="1">
      <c r="A576" s="38"/>
    </row>
    <row r="577" ht="49.5" customHeight="1" hidden="1">
      <c r="A577" s="38"/>
    </row>
    <row r="578" ht="49.5" customHeight="1" hidden="1">
      <c r="A578" s="38"/>
    </row>
    <row r="579" ht="49.5" customHeight="1" hidden="1">
      <c r="A579" s="38"/>
    </row>
    <row r="580" ht="49.5" customHeight="1" hidden="1">
      <c r="A580" s="38"/>
    </row>
    <row r="581" ht="49.5" customHeight="1" hidden="1">
      <c r="A581" s="38"/>
    </row>
    <row r="582" ht="49.5" customHeight="1" hidden="1">
      <c r="A582" s="38"/>
    </row>
    <row r="583" ht="49.5" customHeight="1" hidden="1">
      <c r="A583" s="38"/>
    </row>
    <row r="584" ht="49.5" customHeight="1" hidden="1">
      <c r="A584" s="38"/>
    </row>
    <row r="585" ht="49.5" customHeight="1" hidden="1">
      <c r="A585" s="38"/>
    </row>
    <row r="586" ht="49.5" customHeight="1" hidden="1">
      <c r="A586" s="38"/>
    </row>
    <row r="587" ht="49.5" customHeight="1" hidden="1">
      <c r="A587" s="38"/>
    </row>
    <row r="588" ht="49.5" customHeight="1" hidden="1">
      <c r="A588" s="38"/>
    </row>
    <row r="589" ht="49.5" customHeight="1" hidden="1">
      <c r="A589" s="38"/>
    </row>
    <row r="590" ht="49.5" customHeight="1" hidden="1">
      <c r="A590" s="38"/>
    </row>
    <row r="591" ht="49.5" customHeight="1" hidden="1">
      <c r="A591" s="38"/>
    </row>
    <row r="592" ht="49.5" customHeight="1" hidden="1">
      <c r="A592" s="38"/>
    </row>
    <row r="593" ht="49.5" customHeight="1" hidden="1">
      <c r="A593" s="38"/>
    </row>
    <row r="594" ht="49.5" customHeight="1" hidden="1">
      <c r="A594" s="38"/>
    </row>
    <row r="595" ht="49.5" customHeight="1" hidden="1">
      <c r="A595" s="38"/>
    </row>
    <row r="596" ht="49.5" customHeight="1" hidden="1">
      <c r="A596" s="38"/>
    </row>
    <row r="597" ht="49.5" customHeight="1" hidden="1">
      <c r="A597" s="38"/>
    </row>
    <row r="598" ht="49.5" customHeight="1" hidden="1">
      <c r="A598" s="38"/>
    </row>
    <row r="599" ht="49.5" customHeight="1" hidden="1">
      <c r="A599" s="38"/>
    </row>
    <row r="600" ht="49.5" customHeight="1" hidden="1">
      <c r="A600" s="38"/>
    </row>
    <row r="601" ht="49.5" customHeight="1" hidden="1">
      <c r="A601" s="38"/>
    </row>
    <row r="602" ht="49.5" customHeight="1" hidden="1">
      <c r="A602" s="38"/>
    </row>
    <row r="603" ht="49.5" customHeight="1" hidden="1">
      <c r="A603" s="38"/>
    </row>
    <row r="604" ht="49.5" customHeight="1" hidden="1">
      <c r="A604" s="38"/>
    </row>
    <row r="605" ht="49.5" customHeight="1" hidden="1">
      <c r="A605" s="38"/>
    </row>
    <row r="606" ht="49.5" customHeight="1" hidden="1">
      <c r="A606" s="38"/>
    </row>
    <row r="607" ht="49.5" customHeight="1" hidden="1">
      <c r="A607" s="38"/>
    </row>
    <row r="608" ht="49.5" customHeight="1" hidden="1">
      <c r="A608" s="38"/>
    </row>
    <row r="609" ht="49.5" customHeight="1" hidden="1">
      <c r="A609" s="38"/>
    </row>
    <row r="610" ht="49.5" customHeight="1" hidden="1">
      <c r="A610" s="38"/>
    </row>
    <row r="611" ht="49.5" customHeight="1" hidden="1">
      <c r="A611" s="38"/>
    </row>
    <row r="612" ht="49.5" customHeight="1" hidden="1">
      <c r="A612" s="38"/>
    </row>
    <row r="613" ht="49.5" customHeight="1" hidden="1">
      <c r="A613" s="38"/>
    </row>
    <row r="614" ht="49.5" customHeight="1" hidden="1">
      <c r="A614" s="38"/>
    </row>
    <row r="615" ht="49.5" customHeight="1" hidden="1">
      <c r="A615" s="38"/>
    </row>
    <row r="616" ht="49.5" customHeight="1" hidden="1">
      <c r="A616" s="38"/>
    </row>
    <row r="617" ht="49.5" customHeight="1" hidden="1">
      <c r="A617" s="38"/>
    </row>
    <row r="618" ht="49.5" customHeight="1" hidden="1">
      <c r="A618" s="38"/>
    </row>
    <row r="619" ht="49.5" customHeight="1" hidden="1">
      <c r="A619" s="38"/>
    </row>
    <row r="620" ht="49.5" customHeight="1" hidden="1">
      <c r="A620" s="38"/>
    </row>
    <row r="621" ht="49.5" customHeight="1" hidden="1">
      <c r="A621" s="38"/>
    </row>
    <row r="622" ht="49.5" customHeight="1" hidden="1">
      <c r="A622" s="38"/>
    </row>
    <row r="623" ht="49.5" customHeight="1" hidden="1">
      <c r="A623" s="38"/>
    </row>
    <row r="624" ht="49.5" customHeight="1" hidden="1">
      <c r="A624" s="38"/>
    </row>
    <row r="625" ht="49.5" customHeight="1" hidden="1">
      <c r="A625" s="38"/>
    </row>
    <row r="626" ht="49.5" customHeight="1" hidden="1">
      <c r="A626" s="38"/>
    </row>
    <row r="627" ht="49.5" customHeight="1" hidden="1">
      <c r="A627" s="38"/>
    </row>
    <row r="628" ht="49.5" customHeight="1" hidden="1">
      <c r="A628" s="38"/>
    </row>
    <row r="629" ht="49.5" customHeight="1" hidden="1">
      <c r="A629" s="38"/>
    </row>
    <row r="630" ht="49.5" customHeight="1" hidden="1">
      <c r="A630" s="40"/>
    </row>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sheetData>
  <sheetProtection password="CC3D" sheet="1" objects="1" scenarios="1"/>
  <mergeCells count="430">
    <mergeCell ref="E10:K10"/>
    <mergeCell ref="D4:E4"/>
    <mergeCell ref="F4:G4"/>
    <mergeCell ref="L28:L29"/>
    <mergeCell ref="D28:D29"/>
    <mergeCell ref="L30:L31"/>
    <mergeCell ref="G16:I16"/>
    <mergeCell ref="H4:I4"/>
    <mergeCell ref="J4:K4"/>
    <mergeCell ref="E11:K11"/>
    <mergeCell ref="E12:K12"/>
    <mergeCell ref="E13:K13"/>
    <mergeCell ref="E8:K8"/>
    <mergeCell ref="E7:K7"/>
    <mergeCell ref="G15:I15"/>
    <mergeCell ref="L47:L48"/>
    <mergeCell ref="L54:L55"/>
    <mergeCell ref="L39:L40"/>
    <mergeCell ref="L41:L42"/>
    <mergeCell ref="L43:L44"/>
    <mergeCell ref="L45:L46"/>
    <mergeCell ref="L56:L57"/>
    <mergeCell ref="L58:L59"/>
    <mergeCell ref="L60:L61"/>
    <mergeCell ref="L96:L97"/>
    <mergeCell ref="L94:L95"/>
    <mergeCell ref="L62:L63"/>
    <mergeCell ref="L64:L65"/>
    <mergeCell ref="L98:L99"/>
    <mergeCell ref="L71:L72"/>
    <mergeCell ref="L73:L74"/>
    <mergeCell ref="L75:L76"/>
    <mergeCell ref="L77:L78"/>
    <mergeCell ref="L79:L80"/>
    <mergeCell ref="L81:L82"/>
    <mergeCell ref="L88:L89"/>
    <mergeCell ref="L90:L91"/>
    <mergeCell ref="L92:L93"/>
    <mergeCell ref="L130:L131"/>
    <mergeCell ref="L132:L133"/>
    <mergeCell ref="L105:L106"/>
    <mergeCell ref="L107:L108"/>
    <mergeCell ref="L109:L110"/>
    <mergeCell ref="L111:L112"/>
    <mergeCell ref="L113:L114"/>
    <mergeCell ref="L115:L116"/>
    <mergeCell ref="L122:L123"/>
    <mergeCell ref="L124:L125"/>
    <mergeCell ref="L126:L127"/>
    <mergeCell ref="L128:L129"/>
    <mergeCell ref="L164:L165"/>
    <mergeCell ref="L166:L167"/>
    <mergeCell ref="L139:L140"/>
    <mergeCell ref="L141:L142"/>
    <mergeCell ref="L143:L144"/>
    <mergeCell ref="L145:L146"/>
    <mergeCell ref="L147:L148"/>
    <mergeCell ref="L149:L150"/>
    <mergeCell ref="L156:L157"/>
    <mergeCell ref="L158:L159"/>
    <mergeCell ref="L160:L161"/>
    <mergeCell ref="L162:L163"/>
    <mergeCell ref="L198:L199"/>
    <mergeCell ref="L200:L201"/>
    <mergeCell ref="L173:L174"/>
    <mergeCell ref="L175:L176"/>
    <mergeCell ref="L177:L178"/>
    <mergeCell ref="L179:L180"/>
    <mergeCell ref="L181:L182"/>
    <mergeCell ref="L183:L184"/>
    <mergeCell ref="L190:L191"/>
    <mergeCell ref="L192:L193"/>
    <mergeCell ref="L194:L195"/>
    <mergeCell ref="L196:L197"/>
    <mergeCell ref="L232:L233"/>
    <mergeCell ref="L234:L235"/>
    <mergeCell ref="L207:L208"/>
    <mergeCell ref="L209:L210"/>
    <mergeCell ref="L211:L212"/>
    <mergeCell ref="L213:L214"/>
    <mergeCell ref="L215:L216"/>
    <mergeCell ref="L217:L218"/>
    <mergeCell ref="L224:L225"/>
    <mergeCell ref="L226:L227"/>
    <mergeCell ref="L228:L229"/>
    <mergeCell ref="L230:L231"/>
    <mergeCell ref="L266:L267"/>
    <mergeCell ref="L268:L269"/>
    <mergeCell ref="L241:L242"/>
    <mergeCell ref="L243:L244"/>
    <mergeCell ref="L245:L246"/>
    <mergeCell ref="L247:L248"/>
    <mergeCell ref="L249:L250"/>
    <mergeCell ref="L251:L252"/>
    <mergeCell ref="L258:L259"/>
    <mergeCell ref="L260:L261"/>
    <mergeCell ref="L262:L263"/>
    <mergeCell ref="L264:L265"/>
    <mergeCell ref="L300:L301"/>
    <mergeCell ref="L302:L303"/>
    <mergeCell ref="L275:L276"/>
    <mergeCell ref="L277:L278"/>
    <mergeCell ref="L279:L280"/>
    <mergeCell ref="L281:L282"/>
    <mergeCell ref="L283:L284"/>
    <mergeCell ref="L285:L286"/>
    <mergeCell ref="L292:L293"/>
    <mergeCell ref="L294:L295"/>
    <mergeCell ref="L296:L297"/>
    <mergeCell ref="L298:L299"/>
    <mergeCell ref="L334:L335"/>
    <mergeCell ref="L336:L337"/>
    <mergeCell ref="L309:L310"/>
    <mergeCell ref="L311:L312"/>
    <mergeCell ref="L313:L314"/>
    <mergeCell ref="L315:L316"/>
    <mergeCell ref="L317:L318"/>
    <mergeCell ref="L319:L320"/>
    <mergeCell ref="L326:L327"/>
    <mergeCell ref="L328:L329"/>
    <mergeCell ref="L330:L331"/>
    <mergeCell ref="L332:L333"/>
    <mergeCell ref="L368:L369"/>
    <mergeCell ref="L370:L371"/>
    <mergeCell ref="L343:L344"/>
    <mergeCell ref="L345:L346"/>
    <mergeCell ref="L347:L348"/>
    <mergeCell ref="L349:L350"/>
    <mergeCell ref="L351:L352"/>
    <mergeCell ref="L353:L354"/>
    <mergeCell ref="L360:L361"/>
    <mergeCell ref="L362:L363"/>
    <mergeCell ref="L364:L365"/>
    <mergeCell ref="L366:L367"/>
    <mergeCell ref="L385:L386"/>
    <mergeCell ref="L387:L388"/>
    <mergeCell ref="L394:L395"/>
    <mergeCell ref="L396:L397"/>
    <mergeCell ref="L377:L378"/>
    <mergeCell ref="L379:L380"/>
    <mergeCell ref="L381:L382"/>
    <mergeCell ref="L383:L384"/>
    <mergeCell ref="L415:L416"/>
    <mergeCell ref="L417:L418"/>
    <mergeCell ref="L419:L420"/>
    <mergeCell ref="L421:L422"/>
    <mergeCell ref="L398:L399"/>
    <mergeCell ref="L400:L401"/>
    <mergeCell ref="L411:L412"/>
    <mergeCell ref="L413:L414"/>
    <mergeCell ref="L402:L403"/>
    <mergeCell ref="L404:L405"/>
    <mergeCell ref="D326:D327"/>
    <mergeCell ref="D328:D329"/>
    <mergeCell ref="D330:D331"/>
    <mergeCell ref="D332:D333"/>
    <mergeCell ref="D419:D420"/>
    <mergeCell ref="D421:D422"/>
    <mergeCell ref="D334:D335"/>
    <mergeCell ref="D336:D337"/>
    <mergeCell ref="D411:D412"/>
    <mergeCell ref="D413:D414"/>
    <mergeCell ref="D415:D416"/>
    <mergeCell ref="D417:D418"/>
    <mergeCell ref="D398:D399"/>
    <mergeCell ref="D400:D401"/>
    <mergeCell ref="D402:D403"/>
    <mergeCell ref="D404:D405"/>
    <mergeCell ref="D385:D386"/>
    <mergeCell ref="D387:D388"/>
    <mergeCell ref="D394:D395"/>
    <mergeCell ref="D396:D397"/>
    <mergeCell ref="D377:D378"/>
    <mergeCell ref="D379:D380"/>
    <mergeCell ref="D381:D382"/>
    <mergeCell ref="D383:D384"/>
    <mergeCell ref="D364:D365"/>
    <mergeCell ref="D366:D367"/>
    <mergeCell ref="D368:D369"/>
    <mergeCell ref="D370:D371"/>
    <mergeCell ref="D351:D352"/>
    <mergeCell ref="D353:D354"/>
    <mergeCell ref="D360:D361"/>
    <mergeCell ref="D362:D363"/>
    <mergeCell ref="D343:D344"/>
    <mergeCell ref="D345:D346"/>
    <mergeCell ref="D347:D348"/>
    <mergeCell ref="D349:D350"/>
    <mergeCell ref="D313:D314"/>
    <mergeCell ref="D315:D316"/>
    <mergeCell ref="D317:D318"/>
    <mergeCell ref="D319:D320"/>
    <mergeCell ref="D300:D301"/>
    <mergeCell ref="D302:D303"/>
    <mergeCell ref="D309:D310"/>
    <mergeCell ref="D311:D312"/>
    <mergeCell ref="D292:D293"/>
    <mergeCell ref="D294:D295"/>
    <mergeCell ref="D296:D297"/>
    <mergeCell ref="D298:D299"/>
    <mergeCell ref="D279:D280"/>
    <mergeCell ref="D281:D282"/>
    <mergeCell ref="D283:D284"/>
    <mergeCell ref="D285:D286"/>
    <mergeCell ref="D266:D267"/>
    <mergeCell ref="D268:D269"/>
    <mergeCell ref="D275:D276"/>
    <mergeCell ref="D277:D278"/>
    <mergeCell ref="D258:D259"/>
    <mergeCell ref="D260:D261"/>
    <mergeCell ref="D262:D263"/>
    <mergeCell ref="D264:D265"/>
    <mergeCell ref="D245:D246"/>
    <mergeCell ref="D247:D248"/>
    <mergeCell ref="D249:D250"/>
    <mergeCell ref="D251:D252"/>
    <mergeCell ref="D232:D233"/>
    <mergeCell ref="D234:D235"/>
    <mergeCell ref="D241:D242"/>
    <mergeCell ref="D243:D244"/>
    <mergeCell ref="D224:D225"/>
    <mergeCell ref="D226:D227"/>
    <mergeCell ref="D228:D229"/>
    <mergeCell ref="D230:D231"/>
    <mergeCell ref="D211:D212"/>
    <mergeCell ref="D213:D214"/>
    <mergeCell ref="D215:D216"/>
    <mergeCell ref="D217:D218"/>
    <mergeCell ref="D198:D199"/>
    <mergeCell ref="D200:D201"/>
    <mergeCell ref="D207:D208"/>
    <mergeCell ref="D209:D210"/>
    <mergeCell ref="D190:D191"/>
    <mergeCell ref="D192:D193"/>
    <mergeCell ref="D194:D195"/>
    <mergeCell ref="D196:D197"/>
    <mergeCell ref="D177:D178"/>
    <mergeCell ref="D179:D180"/>
    <mergeCell ref="D181:D182"/>
    <mergeCell ref="D183:D184"/>
    <mergeCell ref="D164:D165"/>
    <mergeCell ref="D166:D167"/>
    <mergeCell ref="D173:D174"/>
    <mergeCell ref="D175:D176"/>
    <mergeCell ref="D156:D157"/>
    <mergeCell ref="D158:D159"/>
    <mergeCell ref="D160:D161"/>
    <mergeCell ref="D162:D163"/>
    <mergeCell ref="D143:D144"/>
    <mergeCell ref="D145:D146"/>
    <mergeCell ref="D147:D148"/>
    <mergeCell ref="D149:D150"/>
    <mergeCell ref="D130:D131"/>
    <mergeCell ref="D132:D133"/>
    <mergeCell ref="D139:D140"/>
    <mergeCell ref="D141:D142"/>
    <mergeCell ref="D122:D123"/>
    <mergeCell ref="D124:D125"/>
    <mergeCell ref="D126:D127"/>
    <mergeCell ref="D128:D129"/>
    <mergeCell ref="D109:D110"/>
    <mergeCell ref="D111:D112"/>
    <mergeCell ref="D113:D114"/>
    <mergeCell ref="D115:D116"/>
    <mergeCell ref="D96:D97"/>
    <mergeCell ref="D98:D99"/>
    <mergeCell ref="D105:D106"/>
    <mergeCell ref="D107:D108"/>
    <mergeCell ref="D81:D82"/>
    <mergeCell ref="D88:D89"/>
    <mergeCell ref="D71:D72"/>
    <mergeCell ref="D73:D74"/>
    <mergeCell ref="D75:D76"/>
    <mergeCell ref="D77:D78"/>
    <mergeCell ref="D58:D59"/>
    <mergeCell ref="D60:D61"/>
    <mergeCell ref="D64:D65"/>
    <mergeCell ref="D79:D80"/>
    <mergeCell ref="D41:D42"/>
    <mergeCell ref="D43:D44"/>
    <mergeCell ref="D47:D48"/>
    <mergeCell ref="D94:D95"/>
    <mergeCell ref="D62:D63"/>
    <mergeCell ref="D45:D46"/>
    <mergeCell ref="D90:D91"/>
    <mergeCell ref="D92:D93"/>
    <mergeCell ref="D54:D55"/>
    <mergeCell ref="D56:D57"/>
    <mergeCell ref="D39:D40"/>
    <mergeCell ref="F34:J34"/>
    <mergeCell ref="F35:J35"/>
    <mergeCell ref="F36:J36"/>
    <mergeCell ref="D30:D31"/>
    <mergeCell ref="L37:L38"/>
    <mergeCell ref="L20:L21"/>
    <mergeCell ref="L22:L23"/>
    <mergeCell ref="L24:L25"/>
    <mergeCell ref="L26:L27"/>
    <mergeCell ref="F32:J32"/>
    <mergeCell ref="G33:I33"/>
    <mergeCell ref="D26:D27"/>
    <mergeCell ref="D37:D38"/>
    <mergeCell ref="G220:I220"/>
    <mergeCell ref="F221:J221"/>
    <mergeCell ref="F222:J222"/>
    <mergeCell ref="F223:J223"/>
    <mergeCell ref="F236:J236"/>
    <mergeCell ref="G237:I237"/>
    <mergeCell ref="F238:J238"/>
    <mergeCell ref="F239:J239"/>
    <mergeCell ref="F240:J240"/>
    <mergeCell ref="F253:J253"/>
    <mergeCell ref="G254:I254"/>
    <mergeCell ref="F255:J255"/>
    <mergeCell ref="F256:J256"/>
    <mergeCell ref="F257:J257"/>
    <mergeCell ref="F270:J270"/>
    <mergeCell ref="G271:I271"/>
    <mergeCell ref="F272:J272"/>
    <mergeCell ref="F273:J273"/>
    <mergeCell ref="F274:J274"/>
    <mergeCell ref="F287:J287"/>
    <mergeCell ref="G288:I288"/>
    <mergeCell ref="F289:J289"/>
    <mergeCell ref="F290:J290"/>
    <mergeCell ref="F291:J291"/>
    <mergeCell ref="F304:J304"/>
    <mergeCell ref="G305:I305"/>
    <mergeCell ref="F306:J306"/>
    <mergeCell ref="F307:J307"/>
    <mergeCell ref="F308:J308"/>
    <mergeCell ref="F321:J321"/>
    <mergeCell ref="G322:I322"/>
    <mergeCell ref="F323:J323"/>
    <mergeCell ref="F324:J324"/>
    <mergeCell ref="F325:J325"/>
    <mergeCell ref="F338:J338"/>
    <mergeCell ref="G339:I339"/>
    <mergeCell ref="F340:J340"/>
    <mergeCell ref="F341:J341"/>
    <mergeCell ref="F342:J342"/>
    <mergeCell ref="F355:J355"/>
    <mergeCell ref="G356:I356"/>
    <mergeCell ref="F357:J357"/>
    <mergeCell ref="F358:J358"/>
    <mergeCell ref="F359:J359"/>
    <mergeCell ref="G390:I390"/>
    <mergeCell ref="F391:J391"/>
    <mergeCell ref="F372:J372"/>
    <mergeCell ref="G373:I373"/>
    <mergeCell ref="F374:J374"/>
    <mergeCell ref="F375:J375"/>
    <mergeCell ref="F426:J426"/>
    <mergeCell ref="F427:J427"/>
    <mergeCell ref="F408:J408"/>
    <mergeCell ref="F409:J409"/>
    <mergeCell ref="F410:J410"/>
    <mergeCell ref="F423:J423"/>
    <mergeCell ref="F206:J206"/>
    <mergeCell ref="F219:J219"/>
    <mergeCell ref="G424:I424"/>
    <mergeCell ref="F425:J425"/>
    <mergeCell ref="F392:J392"/>
    <mergeCell ref="F393:J393"/>
    <mergeCell ref="F406:J406"/>
    <mergeCell ref="G407:I407"/>
    <mergeCell ref="F376:J376"/>
    <mergeCell ref="F389:J389"/>
    <mergeCell ref="F202:J202"/>
    <mergeCell ref="G203:I203"/>
    <mergeCell ref="F204:J204"/>
    <mergeCell ref="F205:J205"/>
    <mergeCell ref="G186:I186"/>
    <mergeCell ref="F187:J187"/>
    <mergeCell ref="F188:J188"/>
    <mergeCell ref="F189:J189"/>
    <mergeCell ref="F170:J170"/>
    <mergeCell ref="F171:J171"/>
    <mergeCell ref="F172:J172"/>
    <mergeCell ref="F185:J185"/>
    <mergeCell ref="F154:J154"/>
    <mergeCell ref="F155:J155"/>
    <mergeCell ref="F168:J168"/>
    <mergeCell ref="G169:I169"/>
    <mergeCell ref="F138:J138"/>
    <mergeCell ref="F151:J151"/>
    <mergeCell ref="G152:I152"/>
    <mergeCell ref="F153:J153"/>
    <mergeCell ref="F49:J49"/>
    <mergeCell ref="G135:I135"/>
    <mergeCell ref="F136:J136"/>
    <mergeCell ref="F137:J137"/>
    <mergeCell ref="G50:I50"/>
    <mergeCell ref="F51:J51"/>
    <mergeCell ref="F52:J52"/>
    <mergeCell ref="F53:J53"/>
    <mergeCell ref="F85:J85"/>
    <mergeCell ref="F66:J66"/>
    <mergeCell ref="F68:J68"/>
    <mergeCell ref="F69:J69"/>
    <mergeCell ref="G67:I67"/>
    <mergeCell ref="F103:J103"/>
    <mergeCell ref="F83:J83"/>
    <mergeCell ref="G84:I84"/>
    <mergeCell ref="F121:J121"/>
    <mergeCell ref="F134:J134"/>
    <mergeCell ref="F117:J117"/>
    <mergeCell ref="G118:I118"/>
    <mergeCell ref="F119:J119"/>
    <mergeCell ref="F120:J120"/>
    <mergeCell ref="F104:J104"/>
    <mergeCell ref="F86:J86"/>
    <mergeCell ref="D24:D25"/>
    <mergeCell ref="F17:J17"/>
    <mergeCell ref="G101:I101"/>
    <mergeCell ref="F102:J102"/>
    <mergeCell ref="F18:J18"/>
    <mergeCell ref="F87:J87"/>
    <mergeCell ref="F100:J100"/>
    <mergeCell ref="F70:J70"/>
    <mergeCell ref="F2:J2"/>
    <mergeCell ref="F1:J1"/>
    <mergeCell ref="D20:D21"/>
    <mergeCell ref="D22:D23"/>
    <mergeCell ref="F19:J19"/>
    <mergeCell ref="E16:F16"/>
    <mergeCell ref="F5:J5"/>
    <mergeCell ref="I3:J3"/>
    <mergeCell ref="G3:H3"/>
    <mergeCell ref="E9:K9"/>
  </mergeCells>
  <conditionalFormatting sqref="F20:J34 F36:J51 F53:J68 E342:E427 F70:J85 F87:J102 F104:J119 F121:J136 F138:J153 F155:J170 F172:J187 F189:J204 F206:J221 F223:J238 F240:J255 F257:J272 F274:J289 F291:J306 F308:J323 E20:E340 F325:J340 F427:J427 F342:J357 F359:J374 F376:J391 F393:J408 F410:J425 K20:K427">
    <cfRule type="cellIs" priority="1" dxfId="0" operator="equal" stopIfTrue="1">
      <formula>$IV$2</formula>
    </cfRule>
  </conditionalFormatting>
  <conditionalFormatting sqref="L18:L427 D18:D427">
    <cfRule type="cellIs" priority="2" dxfId="1" operator="equal" stopIfTrue="1">
      <formula>$IV$3</formula>
    </cfRule>
  </conditionalFormatting>
  <hyperlinks>
    <hyperlink ref="H4" r:id="rId1" display="www.TechForText.com/List"/>
    <hyperlink ref="J4" r:id="rId2" display="www.TechForText.com"/>
    <hyperlink ref="G3" r:id="rId3" display="RunDavid@Verizon.net"/>
    <hyperlink ref="F4:G4" r:id="rId4" display=" www.Tech-For-Text.com"/>
    <hyperlink ref="J4:K4" r:id="rId5" display="www.TechForText.com"/>
  </hyperlinks>
  <printOptions horizontalCentered="1" verticalCentered="1"/>
  <pageMargins left="0.75" right="0.75" top="1" bottom="1" header="0.5" footer="0.5"/>
  <pageSetup blackAndWhite="1" fitToHeight="69" horizontalDpi="300" verticalDpi="300" orientation="portrait" scale="63" r:id="rId7"/>
  <rowBreaks count="23" manualBreakCount="23">
    <brk id="34" min="2" max="12" man="1"/>
    <brk id="51" min="2" max="12" man="1"/>
    <brk id="68" min="2" max="12" man="1"/>
    <brk id="85" min="2" max="12" man="1"/>
    <brk id="102" min="2" max="12" man="1"/>
    <brk id="119" min="2" max="12" man="1"/>
    <brk id="136" min="2" max="12" man="1"/>
    <brk id="153" min="2" max="12" man="1"/>
    <brk id="170" min="2" max="12" man="1"/>
    <brk id="187" min="2" max="12" man="1"/>
    <brk id="204" min="2" max="12" man="1"/>
    <brk id="221" min="2" max="12" man="1"/>
    <brk id="238" min="2" max="12" man="1"/>
    <brk id="255" min="2" max="12" man="1"/>
    <brk id="272" min="2" max="12" man="1"/>
    <brk id="289" min="2" max="12" man="1"/>
    <brk id="306" min="2" max="12" man="1"/>
    <brk id="323" min="2" max="12" man="1"/>
    <brk id="340" min="2" max="12" man="1"/>
    <brk id="357" min="2" max="12" man="1"/>
    <brk id="374" min="2" max="12" man="1"/>
    <brk id="391" min="2" max="12" man="1"/>
    <brk id="408" min="2" max="12"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Alderoty</dc:creator>
  <cp:keywords/>
  <dc:description/>
  <cp:lastModifiedBy>David Alderoty</cp:lastModifiedBy>
  <cp:lastPrinted>2009-12-01T05:11:43Z</cp:lastPrinted>
  <dcterms:created xsi:type="dcterms:W3CDTF">1996-10-14T23:33:28Z</dcterms:created>
  <dcterms:modified xsi:type="dcterms:W3CDTF">2009-12-01T05:13:16Z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