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2090"/>
  </bookViews>
  <sheets>
    <sheet name="Sheet1" sheetId="1" r:id="rId1"/>
    <sheet name="_SSC" sheetId="4" state="veryHidden" r:id="rId2"/>
    <sheet name="_SpreadsheetConverterSettings" sheetId="5" state="hidden" r:id="rId3"/>
  </sheets>
  <definedNames>
    <definedName name="_Ctrl_1" hidden="1">Sheet1!#REF!</definedName>
    <definedName name="_Ctrl_3" hidden="1">Sheet1!#REF!</definedName>
    <definedName name="_Ctrl_4" hidden="1">Sheet1!#REF!</definedName>
    <definedName name="DAY">Sheet1!$C$14</definedName>
    <definedName name="Days">Sheet1!#REF!</definedName>
  </definedNames>
  <calcPr calcId="145621"/>
</workbook>
</file>

<file path=xl/calcChain.xml><?xml version="1.0" encoding="utf-8"?>
<calcChain xmlns="http://schemas.openxmlformats.org/spreadsheetml/2006/main">
  <c r="C21" i="1" l="1"/>
  <c r="C19" i="1"/>
  <c r="D146" i="1" l="1"/>
  <c r="D150" i="1"/>
  <c r="D148" i="1"/>
  <c r="D144" i="1"/>
  <c r="D142" i="1"/>
  <c r="D140" i="1"/>
  <c r="D138" i="1"/>
  <c r="D136" i="1"/>
  <c r="D134" i="1"/>
  <c r="D132" i="1"/>
  <c r="D130" i="1"/>
  <c r="D128" i="1"/>
  <c r="D126" i="1"/>
  <c r="D124" i="1"/>
  <c r="D120" i="1"/>
  <c r="D118" i="1"/>
  <c r="D116" i="1"/>
  <c r="D114" i="1"/>
  <c r="D112" i="1"/>
  <c r="D110" i="1"/>
  <c r="D108" i="1"/>
  <c r="D106" i="1"/>
  <c r="D104" i="1"/>
  <c r="D102" i="1"/>
  <c r="D100" i="1"/>
  <c r="D90" i="1"/>
  <c r="D98" i="1"/>
  <c r="D96" i="1"/>
  <c r="D94" i="1"/>
  <c r="D92" i="1"/>
  <c r="D88" i="1"/>
  <c r="D86" i="1"/>
  <c r="D84" i="1"/>
  <c r="D82" i="1"/>
  <c r="D80" i="1"/>
  <c r="D78" i="1"/>
  <c r="D76" i="1"/>
  <c r="D74" i="1"/>
  <c r="D72" i="1"/>
  <c r="D70" i="1"/>
  <c r="D66" i="1"/>
  <c r="D68" i="1"/>
  <c r="D64" i="1" l="1"/>
  <c r="D62" i="1"/>
  <c r="C62" i="1" s="1"/>
  <c r="D60" i="1"/>
  <c r="D58" i="1"/>
  <c r="D56" i="1"/>
  <c r="D54" i="1"/>
  <c r="D52" i="1"/>
  <c r="C52" i="1" s="1"/>
  <c r="D50" i="1"/>
  <c r="C50" i="1" s="1"/>
  <c r="E150" i="1" l="1"/>
  <c r="E148" i="1"/>
  <c r="C146" i="1"/>
  <c r="E144" i="1"/>
  <c r="E142" i="1"/>
  <c r="E140" i="1"/>
  <c r="C138" i="1"/>
  <c r="E136" i="1"/>
  <c r="C134" i="1"/>
  <c r="E132" i="1"/>
  <c r="C130" i="1"/>
  <c r="E128" i="1"/>
  <c r="E126" i="1"/>
  <c r="E124" i="1"/>
  <c r="D122" i="1"/>
  <c r="C122" i="1" s="1"/>
  <c r="E120" i="1"/>
  <c r="C118" i="1"/>
  <c r="E116" i="1"/>
  <c r="C114" i="1"/>
  <c r="C110" i="1"/>
  <c r="C108" i="1"/>
  <c r="C106" i="1"/>
  <c r="E104" i="1"/>
  <c r="C102" i="1"/>
  <c r="C100" i="1"/>
  <c r="C98" i="1"/>
  <c r="C96" i="1"/>
  <c r="C94" i="1"/>
  <c r="C92" i="1"/>
  <c r="C90" i="1"/>
  <c r="C88" i="1"/>
  <c r="E86" i="1"/>
  <c r="E84" i="1"/>
  <c r="C82" i="1"/>
  <c r="C78" i="1"/>
  <c r="E76" i="1"/>
  <c r="C74" i="1"/>
  <c r="C72" i="1"/>
  <c r="E70" i="1"/>
  <c r="C68" i="1"/>
  <c r="E66" i="1"/>
  <c r="C64" i="1"/>
  <c r="E62" i="1"/>
  <c r="E60" i="1"/>
  <c r="C58" i="1"/>
  <c r="C56" i="1"/>
  <c r="C54" i="1"/>
  <c r="E52" i="1"/>
  <c r="E50" i="1"/>
  <c r="E80" i="1"/>
  <c r="C104" i="1"/>
  <c r="C112" i="1"/>
  <c r="C148" i="1"/>
  <c r="E138" i="1"/>
  <c r="E112" i="1"/>
  <c r="E100" i="1"/>
  <c r="E92" i="1"/>
  <c r="E64" i="1" l="1"/>
  <c r="E56" i="1"/>
  <c r="C150" i="1"/>
  <c r="E146" i="1"/>
  <c r="C144" i="1"/>
  <c r="C142" i="1"/>
  <c r="C140" i="1"/>
  <c r="C136" i="1"/>
  <c r="E134" i="1"/>
  <c r="C132" i="1"/>
  <c r="E130" i="1"/>
  <c r="C128" i="1"/>
  <c r="C126" i="1"/>
  <c r="C124" i="1"/>
  <c r="E122" i="1"/>
  <c r="C120" i="1"/>
  <c r="E118" i="1"/>
  <c r="C116" i="1"/>
  <c r="E114" i="1"/>
  <c r="E110" i="1"/>
  <c r="E108" i="1"/>
  <c r="E106" i="1"/>
  <c r="E102" i="1"/>
  <c r="E98" i="1"/>
  <c r="E96" i="1"/>
  <c r="E94" i="1"/>
  <c r="E90" i="1"/>
  <c r="E88" i="1"/>
  <c r="C86" i="1"/>
  <c r="C84" i="1"/>
  <c r="E82" i="1"/>
  <c r="C76" i="1"/>
  <c r="E72" i="1"/>
  <c r="C70" i="1"/>
  <c r="E68" i="1"/>
  <c r="C66" i="1"/>
  <c r="C60" i="1"/>
  <c r="E58" i="1"/>
  <c r="E54" i="1"/>
  <c r="C80" i="1"/>
  <c r="E78" i="1"/>
  <c r="E74" i="1"/>
</calcChain>
</file>

<file path=xl/sharedStrings.xml><?xml version="1.0" encoding="utf-8"?>
<sst xmlns="http://schemas.openxmlformats.org/spreadsheetml/2006/main" count="261" uniqueCount="145">
  <si>
    <t xml:space="preserve"> This formula calculates a date that is a Saturday</t>
  </si>
  <si>
    <t xml:space="preserve"> This formula calculates a date that is a Tuesday</t>
  </si>
  <si>
    <t xml:space="preserve"> This formula calculates a date that is a Sunday</t>
  </si>
  <si>
    <t xml:space="preserve"> This formula calculates a date that is a Wednesday</t>
  </si>
  <si>
    <t xml:space="preserve"> This formula calculates a date that is a Friday</t>
  </si>
  <si>
    <t xml:space="preserve"> This formula calculates a date that is a Thursday</t>
  </si>
  <si>
    <t xml:space="preserve"> This formula calculates a date that is a Monday</t>
  </si>
  <si>
    <t>_Ctrl_1</t>
  </si>
  <si>
    <t>{"WidgetClassification":0,"State":1,"IsRequired":false,"IsMultiline":false,"IsHidden":false,"Placeholder":"","InputType":0,"Rows":3,"IsMergeJustify":false,"CellName":"_Ctrl_1","CellAddress":"='Sheet1'!$G$171","WidgetName":4,"HiddenRow":1,"SheetCodeName":null,"ControlId":null}</t>
  </si>
  <si>
    <t>_Ctrl_2</t>
  </si>
  <si>
    <t>{"WidgetClassification":0,"State":1,"Zoom":8,"MapType":1,"CentralMap":{"GeoPoint":"","Title":""},"ShowCM":false,"Markers":{"GeoPoint":"","Title":""},"ShowCMM":false,"CellName":"_Ctrl_2","CellAddress":"='Sheet1'!$B$169","WidgetName":22,"HiddenRow":2,"SheetCodeName":null,"ControlId":null}</t>
  </si>
  <si>
    <t>_Ctrl_3</t>
  </si>
  <si>
    <t>_Ctrl_4</t>
  </si>
  <si>
    <t>{"WidgetClassification":0,"State":1,"IsRequired":false,"IsMergeJustify":false,"DefaultValue":"5/17/2015","CalendarFlavor":2,"ShowYearMonthMenu":false,"StartYear":1965,"YearsAfterCurrentYear":10,"CellName":"_Ctrl_3","CellAddress":"='Sheet1'!$C$143","WidgetName":1,"HiddenRow":3,"SheetCodeName":null,"ControlId":null}</t>
  </si>
  <si>
    <t>frm1_5J2MEPROSelectOutputFormat_optJ2ME</t>
  </si>
  <si>
    <t>0</t>
  </si>
  <si>
    <t>frm1_5J2MEPROSelectOutputFormat_optPureHTML</t>
  </si>
  <si>
    <t>1</t>
  </si>
  <si>
    <t>frm1_5SelectOutputFormat_optJSPandBean</t>
  </si>
  <si>
    <t>frm1_5SelectOutputFormat_optASP</t>
  </si>
  <si>
    <t>frm1_5SelectOutputFormat_optASPNET</t>
  </si>
  <si>
    <t>frm1_5SelectOutputFormat_optASPNETCS</t>
  </si>
  <si>
    <t>frm1_5SelectOutputFormat_optASPNETVB</t>
  </si>
  <si>
    <t>frm1_5SelectOutputFormat_optPureHTML</t>
  </si>
  <si>
    <t>frm1_5SelectOutputFormat_optPureHTMLASP</t>
  </si>
  <si>
    <t>frm2SelectCells_optAllCells</t>
  </si>
  <si>
    <t>frm2SelectCells_optAllSheets</t>
  </si>
  <si>
    <t>frm2SelectCells_optColoring</t>
  </si>
  <si>
    <t>frm2SelectCells_optFirstSheet</t>
  </si>
  <si>
    <t>frm2SelectCells_optLastSheet</t>
  </si>
  <si>
    <t>frm2SelectCells_optLocked</t>
  </si>
  <si>
    <t>frm2SelectCells_optNamedCells</t>
  </si>
  <si>
    <t>frm3OverallLayout_optReportBug</t>
  </si>
  <si>
    <t>frm3OverallLayout_optAutoSubmit</t>
  </si>
  <si>
    <t>frm3OverallLayout_optHTMLform</t>
  </si>
  <si>
    <t>frm3OverallLayout_optSpreadsheet</t>
  </si>
  <si>
    <t>frm3J2MELayout_chkAutomaticRecalc</t>
  </si>
  <si>
    <t>frm3J2MELayout_chkIncludeHelp</t>
  </si>
  <si>
    <t>frm3J2MELayout_chkStore</t>
  </si>
  <si>
    <t>frm3J2MELayout_chkSubmit</t>
  </si>
  <si>
    <t>frm3J2MELayout_txtMIDletVersion</t>
  </si>
  <si>
    <t/>
  </si>
  <si>
    <t>frm5CellFormat_chkKeepAlignment</t>
  </si>
  <si>
    <t>frm5CellFormat_chkKeepBorders</t>
  </si>
  <si>
    <t>frm5CellFormat_chkKeepConditionalFormatting</t>
  </si>
  <si>
    <t>frm5CellFormat_chkKeepFont</t>
  </si>
  <si>
    <t>frm5CellFormat_chkKeepFontStyle</t>
  </si>
  <si>
    <t>frm5CellFormat_chkKeepNumber</t>
  </si>
  <si>
    <t>frm5CellFormat_chkKeepPatterns</t>
  </si>
  <si>
    <t>frm6Validation_optDoNotKeepValidation</t>
  </si>
  <si>
    <t>frm6Validation_optKeepValidation</t>
  </si>
  <si>
    <t>frm7LocationServer_txtClassDirectory</t>
  </si>
  <si>
    <t>C:\Users\David\AppData\Local\Temp</t>
  </si>
  <si>
    <t>frm7LocationServer_txtJavaDirectory</t>
  </si>
  <si>
    <t>frm7LocationServer_txtJSPdirectory</t>
  </si>
  <si>
    <t>frm7LocationServer_txtJavaPackage</t>
  </si>
  <si>
    <t>frm7LocationServer_txtURL</t>
  </si>
  <si>
    <t>frm7ASPLocationServer_txtASPdirectory</t>
  </si>
  <si>
    <t>frm7ASPLocationServer_txtURL</t>
  </si>
  <si>
    <t>frm7Location_txtFileNameWebPage</t>
  </si>
  <si>
    <t>D:\2-WebsitesGS\Ma\</t>
  </si>
  <si>
    <t>frm7Location_txtTemplate</t>
  </si>
  <si>
    <t>C:\Program Files (x86)\SpreadsheetConverter\V4\template.htm</t>
  </si>
  <si>
    <t>frm7Location_chkTemplate</t>
  </si>
  <si>
    <t>frm7J2MELocation_txtFileNameMIDlet</t>
  </si>
  <si>
    <t>C:\Users\David\Documents\</t>
  </si>
  <si>
    <t>frm8End_chkFirefox</t>
  </si>
  <si>
    <t>dlgSpreadsheetLayout_chkHideRecalc</t>
  </si>
  <si>
    <t>dlgSpreadsheetLayout_chkInvisibleBordersAroundFields</t>
  </si>
  <si>
    <t>dlgSpreadsheetLayout_cboLayout</t>
  </si>
  <si>
    <t>dlgSpreadsheetLayout_chkHideLookupRanges</t>
  </si>
  <si>
    <t>dlgButtonBar_cboButtonBarPlacement</t>
  </si>
  <si>
    <t>dlgButtonBar_cboTheme</t>
  </si>
  <si>
    <t>dlgButtonBar_chkPrint</t>
  </si>
  <si>
    <t>dlgButtonBar_chkPrintAll</t>
  </si>
  <si>
    <t>dlgButtonBar_chkReset</t>
  </si>
  <si>
    <t>dlgButtonBar_chkSubmit</t>
  </si>
  <si>
    <t>dlgButtonBar_chkUpdate</t>
  </si>
  <si>
    <t>dlgButtonBar_txtPrint</t>
  </si>
  <si>
    <t>Print</t>
  </si>
  <si>
    <t>dlgButtonBar_txtPrintAll</t>
  </si>
  <si>
    <t>Print All Sheets</t>
  </si>
  <si>
    <t>dlgButtonBar_txtReset</t>
  </si>
  <si>
    <t>Reset</t>
  </si>
  <si>
    <t>dlgButtonBar_txtSubmit</t>
  </si>
  <si>
    <t>Submit</t>
  </si>
  <si>
    <t>dlgButtonBar_txtUpdate</t>
  </si>
  <si>
    <t>Update</t>
  </si>
  <si>
    <t>dlgSubmitParameters_optExcelEverywhere</t>
  </si>
  <si>
    <t>dlgSubmitParameters_optDemo</t>
  </si>
  <si>
    <t>dlgSpreadsheetLayout_chkDisplayHeadings</t>
  </si>
  <si>
    <t>dlgSpreadsheetLayout_chkShowTableBorders</t>
  </si>
  <si>
    <t>dlgSpreadsheetLayout_optColumnWidthAuto</t>
  </si>
  <si>
    <t>dlgSpreadsheetLayout_optColumnWidthSameAsExcel</t>
  </si>
  <si>
    <t>dlgSpreadsheetLayout_optRowHeightAuto</t>
  </si>
  <si>
    <t>dlgSpreadsheetLayout_optRowHeightSameAsExcel</t>
  </si>
  <si>
    <t>dlgSpreadsheetLayout_optTableWidthAsExcel</t>
  </si>
  <si>
    <t>dlgSpreadsheetLayout_optTableWidthFixt</t>
  </si>
  <si>
    <t>dlgSpreadsheetLayout_optTableWidthAuto</t>
  </si>
  <si>
    <t>dlgSpreadsheetLayout_optTableWidthBestChoice</t>
  </si>
  <si>
    <t>dlgSpreadsheetLayout_txtTableWidth</t>
  </si>
  <si>
    <t>600</t>
  </si>
  <si>
    <t>dlgSpreadsheetLayout_txtExtraSpacing</t>
  </si>
  <si>
    <t>dlgSubmitParameters_optOwnWebserver</t>
  </si>
  <si>
    <t>dlgSubmitParameters_txtTarget</t>
  </si>
  <si>
    <t>dlgSubmitParameters_txtTargetOwn</t>
  </si>
  <si>
    <t>dlgSubmitParameters_txtURLOwn</t>
  </si>
  <si>
    <t>dlgSubmitParameters_optFree</t>
  </si>
  <si>
    <t>dlgSubmitParameters_optAdvanced</t>
  </si>
  <si>
    <t>dlgSubmitParameters_txtFailedUrl</t>
  </si>
  <si>
    <t>dlgSubmitParameters_txtSuccessUrl</t>
  </si>
  <si>
    <t>dlgSelectColors_ImageInput</t>
  </si>
  <si>
    <t>16711935</t>
  </si>
  <si>
    <t>dlgKeepPattern_chkMakeInputCellsWhite</t>
  </si>
  <si>
    <t>{"IsHide":false,"SheetId":1,"Name":"Sheet1","HiddenRow":1,"VisibleRange":"","SheetTheme":{"TabColor":"","BodyColor":"","BodyImage":""}}</t>
  </si>
  <si>
    <t>Created by David Alderoty © 2015</t>
  </si>
  <si>
    <t>David@TechForText.com</t>
  </si>
  <si>
    <t>To contact the author left click for a website communication form, or use:</t>
  </si>
  <si>
    <t>{"WidgetClassification":0,"State":1,"IsRequired":false,"IsMultiline":false,"IsHidden":false,"Placeholder":"","InputType":0,"Rows":3,"IsMergeJustify":false,"CellName":"_Ctrl_4","CellAddress":"='Sheet1'!$C$6","WidgetName":4,"HiddenRow":4,"SheetCodeName":null,"ControlId":null}</t>
  </si>
  <si>
    <t>_Ctrl_5</t>
  </si>
  <si>
    <t>_Ctrl_6</t>
  </si>
  <si>
    <t xml:space="preserve">The sequence of calculations starts by converting the date you entered into a number that can be calculated by the formulas comprising the software. Based on the date that was entered above, calculations will  </t>
  </si>
  <si>
    <t xml:space="preserve">     The calculations start, with {=7*ROUNDDOWN((days/7),0)}, which is the first formula, listed on the software.  The initial calculation converts the the number of days (that comprises the date you entered) to weeks from time zero. Then, the result is rounded down to the nearest integer to obtain a specific number of weeks, without any fractions.  This date will be Saturday, because time zero was on a Saturday, and we are dealing with a repetitive seven-day cycle.  Keep in mind the cycle starts on Sunday, and ends on Saturday.  The above calculation, locates the END-POINT OF THE CYCLE, which is a Saturday.</t>
  </si>
  <si>
    <r>
      <t>Calculated date is on a Sunday =7*ROUNDDOWN((days/7),0)</t>
    </r>
    <r>
      <rPr>
        <b/>
        <sz val="14"/>
        <color rgb="FFFF0000"/>
        <rFont val="Verdana"/>
        <family val="2"/>
      </rPr>
      <t>+1</t>
    </r>
    <r>
      <rPr>
        <b/>
        <sz val="14"/>
        <color theme="1"/>
        <rFont val="Verdana"/>
        <family val="2"/>
      </rPr>
      <t xml:space="preserve"> </t>
    </r>
  </si>
  <si>
    <r>
      <t>Calculated date is on a Monday =7*ROUNDDOWN((days/7),0)</t>
    </r>
    <r>
      <rPr>
        <b/>
        <sz val="14"/>
        <color rgb="FFFF0000"/>
        <rFont val="Verdana"/>
        <family val="2"/>
      </rPr>
      <t>+2</t>
    </r>
    <r>
      <rPr>
        <b/>
        <sz val="14"/>
        <color theme="1"/>
        <rFont val="Verdana"/>
        <family val="2"/>
      </rPr>
      <t xml:space="preserve"> </t>
    </r>
  </si>
  <si>
    <r>
      <t>Calculated date is on a Tuesday =7*ROUNDDOWN((days/7),0)</t>
    </r>
    <r>
      <rPr>
        <b/>
        <sz val="14"/>
        <color rgb="FFFF0000"/>
        <rFont val="Verdana"/>
        <family val="2"/>
      </rPr>
      <t>+3</t>
    </r>
    <r>
      <rPr>
        <b/>
        <sz val="14"/>
        <color theme="1"/>
        <rFont val="Verdana"/>
        <family val="2"/>
      </rPr>
      <t xml:space="preserve"> </t>
    </r>
  </si>
  <si>
    <t>Calculated date is on a Saturday =7*ROUNDDOWN((days/7),0)</t>
  </si>
  <si>
    <t>www.TechForText.com/Ma/CR.zip</t>
  </si>
  <si>
    <t>A Demonstration Device, in the Form of a Software-Based Calendar, to Illustrate a Mathematical Concept, Involving Repetitive Cycles</t>
  </si>
  <si>
    <t>This calendar was primarily created to illustrate a general mathematical concept, which is essentially a theorem that relates to cycles, and to demonstrate the functionality of the formulas listed on the left side of the software.  Each of these formulas calculates a date with a specific date of the week, which is based on a seven-day cycle that starts on Sunday and ends on Saturday</t>
  </si>
  <si>
    <r>
      <rPr>
        <b/>
        <u/>
        <sz val="14"/>
        <color theme="1"/>
        <rFont val="Verdana"/>
        <family val="2"/>
      </rPr>
      <t>Microsoft Excels system</t>
    </r>
    <r>
      <rPr>
        <b/>
        <sz val="14"/>
        <color theme="1"/>
        <rFont val="Verdana"/>
        <family val="2"/>
      </rPr>
      <t xml:space="preserve">, where Sunday, January 1, 1900 is defined as DAY ONE.  For the calculations carried out by this software, Saturday, December 31, 1899 is defined as times zero, or DAY ZERO.  This means </t>
    </r>
  </si>
  <si>
    <r>
      <t xml:space="preserve">    The other formulas in this software are based on the formula described above, with the addition of a number, as illustrated in the following examples: </t>
    </r>
    <r>
      <rPr>
        <u/>
        <sz val="18"/>
        <color theme="1"/>
        <rFont val="Verdana"/>
        <family val="2"/>
      </rPr>
      <t/>
    </r>
  </si>
  <si>
    <r>
      <t>Calculated date is on a Monday =7*ROUNDDOWN((days/7),0)</t>
    </r>
    <r>
      <rPr>
        <b/>
        <sz val="14"/>
        <color rgb="FFFF0000"/>
        <rFont val="Verdana"/>
        <family val="2"/>
      </rPr>
      <t>+3</t>
    </r>
    <r>
      <rPr>
        <b/>
        <sz val="14"/>
        <color theme="1"/>
        <rFont val="Verdana"/>
        <family val="2"/>
      </rPr>
      <t xml:space="preserve"> </t>
    </r>
  </si>
  <si>
    <t>Calculated date is on a Friday =7*ROUNDDOWN((days/7),0)</t>
  </si>
  <si>
    <r>
      <t>Calculated date is on a Sunday =7*ROUNDDOWN((days/7),0)</t>
    </r>
    <r>
      <rPr>
        <b/>
        <sz val="14"/>
        <color rgb="FFFF0000"/>
        <rFont val="Verdana"/>
        <family val="2"/>
      </rPr>
      <t>+2</t>
    </r>
    <r>
      <rPr>
        <b/>
        <sz val="14"/>
        <color theme="1"/>
        <rFont val="Verdana"/>
        <family val="2"/>
      </rPr>
      <t xml:space="preserve"> </t>
    </r>
  </si>
  <si>
    <r>
      <t>Calculated date is on a Saturday =7*ROUNDDOWN((days/7),0)</t>
    </r>
    <r>
      <rPr>
        <b/>
        <sz val="14"/>
        <color rgb="FFFF0000"/>
        <rFont val="Verdana"/>
        <family val="2"/>
      </rPr>
      <t>+1</t>
    </r>
    <r>
      <rPr>
        <b/>
        <sz val="14"/>
        <color theme="1"/>
        <rFont val="Verdana"/>
        <family val="2"/>
      </rPr>
      <t xml:space="preserve"> </t>
    </r>
  </si>
  <si>
    <r>
      <t xml:space="preserve">     It is important to note that the formulas comprising the software represent general mathematical concepts, and they are not limited to Microsoft Excel.  However, time zero in another software device, or in an applied mathematical situation, might not be Saturday.  </t>
    </r>
    <r>
      <rPr>
        <b/>
        <sz val="14"/>
        <color rgb="FFFF0000"/>
        <rFont val="Verdana"/>
        <family val="2"/>
      </rPr>
      <t>For example, if time zero were on a Friday, the formulas listed above would indicate:</t>
    </r>
  </si>
  <si>
    <r>
      <t xml:space="preserve">     Formula {=7*ROUNDDOWN((days/7),0)} also converts the weeks </t>
    </r>
    <r>
      <rPr>
        <b/>
        <sz val="14"/>
        <color rgb="FFFF0000"/>
        <rFont val="Verdana"/>
        <family val="2"/>
      </rPr>
      <t>back into days</t>
    </r>
    <r>
      <rPr>
        <b/>
        <sz val="14"/>
        <color theme="1"/>
        <rFont val="Verdana"/>
        <family val="2"/>
      </rPr>
      <t xml:space="preserve">, by multiplying by seven.  Keep in mind that this result may be equal to or smaller than the initial number of days, that comprised the date you entered.  This is because the number was rounded down when it was converted from days to weeks.  Thus, the final calculated result from {=7*ROUNDDOWN((days/7),0)} can be an earlier date than you initially entered, but it will always be on a Saturday, if it is based on Microsoft Excel’s seven-day cycle.     </t>
    </r>
  </si>
  <si>
    <t xml:space="preserve">For additional information, about the mathematical concepts explained above, left click on the following link: www.TechForText.com/Ma/Chapter-8 </t>
  </si>
  <si>
    <r>
      <t xml:space="preserve">     The final calculated results from all of the formulas, comprising this software are converted from days to dates, with the following Microsoft Excel format code:  </t>
    </r>
    <r>
      <rPr>
        <b/>
        <sz val="14"/>
        <color rgb="FFFF0000"/>
        <rFont val="Verdana"/>
        <family val="2"/>
      </rPr>
      <t>[$-F800]dddd, mmmm dd, yyyy</t>
    </r>
  </si>
  <si>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All","Reset":"Delete everything I entered","Update":"Update Calculations","Back":"Back"},"BrowserAndLocation":{"Browsers":[],"ConversionPath":"D:\\2-WebsitesGS\\Ma\\WorkOnThis\\Chapter-8\\Container"},"AdvancedSettingsModels":[],"Dropbox":{"AccessToken":"","AccessSecret":""},"SpreadsheetServer":{"Username":"","Password":"","ServerUrl":""},"ConfigureSubmitDefault":{"Email":"david@techfortext.com"},"MessageBubble":{"Close":false,"TopMsg":0}}</t>
  </si>
  <si>
    <t>{"ButtonStyle":0,"Name":"calendar","CopyProtect":{"IsEnabled":false,"DomainName":""},"HideSscPoweredlogo":false,"AspnetConfig":{"BrowseUrl":"http://localhost/ssc","FileExtension":0},"NodejsConfig":{"LocalPort":3000},"SmartphoneSettings":{"ViewportLock":true,"UseOldViewEngine":false,"EnableZoom":false,"EnableSwipe":false,"HideToolbar":false,"InheritBackgroundColor":false,"CheckboxFlavor":1,"ShowBubble":false},"SmartphoneTheme":0,"Theme":{"BgColor":"#FF2846D7","BgImage":"","InputBorderStyle":0},"Layout":3,"LayoutConfig":{"IsSamePagesHeight":false},"Toolbar":{"Position":1,"IsSubmit":false,"IsPrint":false,"IsPrintAll":false,"IsReset":false,"IsUpdate":false},"InputDetection":2,"ConfigureSubmit":{"IsShowCaptcha":false,"IsUseSscWebServer":true,"ReceiverCode":"david@techfortext.com","IsFreeService":false,"IsAdvanceService":true,"IsDemonstrationService":false,"AfterSuccessfulSubmit":"","AfterFailSubmit":"","AfterCancelWizard":"","IsUseOwnWebServer":false,"OwnWebServerURL":"","OwnWebServerTarget":"","SubmitTarget":0},"Flavor":0,"Edition":3,"IgnoreBgInputCell":false,"LiveShare":{"Enable":false}}</t>
  </si>
  <si>
    <r>
      <t xml:space="preserve">Delete the date in the white box below, and enter any date you prefer.  </t>
    </r>
    <r>
      <rPr>
        <b/>
        <u/>
        <sz val="14"/>
        <color rgb="FFFF0000"/>
        <rFont val="Verdana"/>
        <family val="2"/>
      </rPr>
      <t>After entering your date, left click with the mouse on the yellow or blue section of the software, or click on the update button.</t>
    </r>
    <r>
      <rPr>
        <b/>
        <sz val="14"/>
        <color rgb="FFFF0000"/>
        <rFont val="Verdana"/>
        <family val="2"/>
      </rPr>
      <t xml:space="preserve">  Then the software will generate a 50-day calendar, based on the date you entered.  The date must be entered as month/day/year, as shown below.</t>
    </r>
  </si>
  <si>
    <t xml:space="preserve">This software was created from a Microsoft Excel spreadsheet, but it is also available in HTML-JavaScript, which functions directly over the Internet, in conventional web browsers.  If you want the software in the HTML-JavaScript format, left click on the left link below.  You can also download the JavaScript version, with two Excel versions, in a zip folder, by clicking on the link on the right.  This folder contains an Excel version that allows direct access to the formulas. </t>
  </si>
  <si>
    <t>www.TechForText.com/Ma/C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</si>
</sst>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0\ &quot;Days&quot;"/>
  </numFmts>
  <fonts count="11" x14ac:knownFonts="1">
    <font>
      <sz val="11"/>
      <color theme="1"/>
      <name val="Calibri"/>
      <family val="2"/>
      <scheme val="minor"/>
    </font>
    <font>
      <b/>
      <sz val="14"/>
      <color theme="1"/>
      <name val="Verdana"/>
      <family val="2"/>
    </font>
    <font>
      <b/>
      <sz val="14"/>
      <color rgb="FFFF0000"/>
      <name val="Verdana"/>
      <family val="2"/>
    </font>
    <font>
      <u/>
      <sz val="18"/>
      <color theme="1"/>
      <name val="Verdana"/>
      <family val="2"/>
    </font>
    <font>
      <u/>
      <sz val="11"/>
      <color theme="10"/>
      <name val="Calibri"/>
      <family val="2"/>
      <scheme val="minor"/>
    </font>
    <font>
      <b/>
      <sz val="16"/>
      <color theme="1"/>
      <name val="Verdana"/>
      <family val="2"/>
    </font>
    <font>
      <b/>
      <u/>
      <sz val="14"/>
      <color rgb="FFFF0000"/>
      <name val="Verdana"/>
      <family val="2"/>
    </font>
    <font>
      <b/>
      <u/>
      <sz val="14"/>
      <color theme="1"/>
      <name val="Verdana"/>
      <family val="2"/>
    </font>
    <font>
      <b/>
      <u/>
      <sz val="14"/>
      <color theme="10"/>
      <name val="Verdana"/>
      <family val="2"/>
    </font>
    <font>
      <b/>
      <sz val="14"/>
      <color theme="10"/>
      <name val="Verdana"/>
      <family val="2"/>
    </font>
    <font>
      <u/>
      <sz val="14"/>
      <color theme="10"/>
      <name val="Verdana"/>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s>
  <cellStyleXfs count="2">
    <xf numFmtId="0" fontId="0" fillId="0" borderId="0"/>
    <xf numFmtId="0" fontId="4" fillId="0" borderId="0" applyNumberFormat="0" applyFill="0" applyBorder="0" applyAlignment="0" applyProtection="0"/>
  </cellStyleXfs>
  <cellXfs count="50">
    <xf numFmtId="0" fontId="0" fillId="0" borderId="0" xfId="0"/>
    <xf numFmtId="0" fontId="1" fillId="0" borderId="0" xfId="0" applyFont="1" applyAlignment="1">
      <alignment horizontal="center"/>
    </xf>
    <xf numFmtId="0" fontId="0" fillId="0" borderId="0" xfId="0" quotePrefix="1"/>
    <xf numFmtId="0" fontId="1" fillId="3" borderId="0" xfId="0" applyFont="1" applyFill="1" applyAlignment="1">
      <alignment horizontal="center"/>
    </xf>
    <xf numFmtId="0" fontId="1" fillId="3" borderId="0" xfId="0" applyFont="1" applyFill="1" applyAlignment="1" applyProtection="1"/>
    <xf numFmtId="0" fontId="1" fillId="3" borderId="0" xfId="0" applyFont="1" applyFill="1" applyAlignment="1" applyProtection="1">
      <alignment vertical="center"/>
    </xf>
    <xf numFmtId="0" fontId="1" fillId="2" borderId="2"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7" xfId="0" applyFont="1" applyFill="1" applyBorder="1" applyAlignment="1" applyProtection="1">
      <alignment horizontal="center"/>
    </xf>
    <xf numFmtId="0" fontId="1" fillId="2" borderId="8"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1" xfId="0" quotePrefix="1" applyNumberFormat="1" applyFont="1" applyFill="1" applyBorder="1" applyAlignment="1" applyProtection="1">
      <alignment horizontal="center" vertical="center"/>
    </xf>
    <xf numFmtId="165" fontId="2" fillId="3" borderId="1" xfId="0" applyNumberFormat="1" applyFont="1" applyFill="1" applyBorder="1" applyAlignment="1" applyProtection="1">
      <alignment horizontal="center" vertical="center"/>
    </xf>
    <xf numFmtId="0" fontId="1" fillId="3" borderId="8" xfId="0" applyFont="1" applyFill="1" applyBorder="1" applyAlignment="1" applyProtection="1">
      <alignment horizontal="center"/>
    </xf>
    <xf numFmtId="0" fontId="1" fillId="3" borderId="5" xfId="0" applyFont="1" applyFill="1" applyBorder="1" applyAlignment="1" applyProtection="1">
      <alignment horizontal="center"/>
    </xf>
    <xf numFmtId="0" fontId="1" fillId="3" borderId="6" xfId="0" applyFont="1" applyFill="1" applyBorder="1" applyAlignment="1" applyProtection="1">
      <alignment horizontal="center"/>
    </xf>
    <xf numFmtId="164" fontId="2" fillId="3" borderId="1" xfId="0" applyNumberFormat="1" applyFont="1" applyFill="1" applyBorder="1" applyAlignment="1" applyProtection="1">
      <alignment horizontal="center" vertical="center"/>
    </xf>
    <xf numFmtId="0" fontId="1" fillId="3" borderId="0" xfId="0" applyFont="1" applyFill="1" applyAlignment="1" applyProtection="1">
      <alignment horizontal="center"/>
    </xf>
    <xf numFmtId="49" fontId="1" fillId="2" borderId="0" xfId="0" applyNumberFormat="1" applyFont="1" applyFill="1" applyBorder="1" applyAlignment="1" applyProtection="1">
      <alignment horizontal="center" vertical="center" wrapText="1"/>
    </xf>
    <xf numFmtId="49" fontId="1" fillId="2" borderId="0" xfId="0" quotePrefix="1" applyNumberFormat="1" applyFont="1" applyFill="1" applyBorder="1" applyAlignment="1" applyProtection="1">
      <alignment horizontal="center" vertical="center" wrapText="1"/>
    </xf>
    <xf numFmtId="0" fontId="1" fillId="3" borderId="0" xfId="0" applyFont="1" applyFill="1" applyAlignment="1" applyProtection="1">
      <alignment horizontal="center" vertical="center" wrapText="1"/>
    </xf>
    <xf numFmtId="0" fontId="0" fillId="2" borderId="0" xfId="0" applyFill="1" applyProtection="1"/>
    <xf numFmtId="0" fontId="2" fillId="2" borderId="3"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1" fillId="3" borderId="0" xfId="0" applyFont="1" applyFill="1" applyAlignment="1" applyProtection="1">
      <alignment horizontal="left" vertical="center" wrapText="1"/>
    </xf>
    <xf numFmtId="0" fontId="8" fillId="3" borderId="0" xfId="1" applyFont="1" applyFill="1" applyAlignment="1" applyProtection="1">
      <alignment horizontal="center"/>
    </xf>
    <xf numFmtId="0" fontId="1" fillId="3" borderId="0" xfId="0" applyFont="1" applyFill="1" applyAlignment="1" applyProtection="1">
      <alignment horizontal="center" wrapText="1"/>
    </xf>
    <xf numFmtId="0" fontId="5" fillId="3" borderId="0" xfId="0" applyFont="1" applyFill="1" applyAlignment="1" applyProtection="1">
      <alignment horizontal="center" vertical="center"/>
    </xf>
    <xf numFmtId="0" fontId="8" fillId="3" borderId="0" xfId="1" applyFont="1" applyFill="1" applyAlignment="1" applyProtection="1">
      <alignment horizontal="center" vertical="center" wrapText="1"/>
    </xf>
    <xf numFmtId="0" fontId="9" fillId="3" borderId="0" xfId="1" applyFont="1" applyFill="1" applyAlignment="1" applyProtection="1">
      <alignment horizontal="center" vertical="center"/>
    </xf>
    <xf numFmtId="0" fontId="1" fillId="3" borderId="0" xfId="0" applyFont="1" applyFill="1" applyAlignment="1" applyProtection="1">
      <alignment horizontal="center" vertical="center"/>
    </xf>
    <xf numFmtId="14" fontId="1" fillId="0" borderId="9" xfId="0" applyNumberFormat="1" applyFont="1" applyBorder="1" applyAlignment="1" applyProtection="1">
      <alignment horizontal="center" vertical="center"/>
      <protection locked="0"/>
    </xf>
    <xf numFmtId="14" fontId="1" fillId="0" borderId="11" xfId="0" applyNumberFormat="1" applyFont="1" applyBorder="1" applyAlignment="1" applyProtection="1">
      <alignment horizontal="center" vertical="center"/>
      <protection locked="0"/>
    </xf>
    <xf numFmtId="14" fontId="1" fillId="0" borderId="10" xfId="0" applyNumberFormat="1" applyFont="1" applyBorder="1" applyAlignment="1" applyProtection="1">
      <alignment horizontal="center" vertical="center"/>
      <protection locked="0"/>
    </xf>
    <xf numFmtId="0" fontId="1" fillId="2" borderId="0" xfId="0" applyNumberFormat="1" applyFont="1" applyFill="1" applyBorder="1" applyAlignment="1" applyProtection="1">
      <alignment horizontal="left" vertical="center" wrapText="1"/>
    </xf>
    <xf numFmtId="49" fontId="1" fillId="2" borderId="3" xfId="0" applyNumberFormat="1" applyFont="1" applyFill="1" applyBorder="1" applyAlignment="1" applyProtection="1">
      <alignment horizontal="center"/>
    </xf>
    <xf numFmtId="0" fontId="1" fillId="2" borderId="0" xfId="0" applyNumberFormat="1" applyFont="1" applyFill="1" applyBorder="1" applyAlignment="1" applyProtection="1">
      <alignment horizontal="left" vertical="center"/>
    </xf>
    <xf numFmtId="49" fontId="1" fillId="2" borderId="0" xfId="0" quotePrefix="1" applyNumberFormat="1" applyFont="1" applyFill="1" applyBorder="1" applyAlignment="1" applyProtection="1">
      <alignment horizontal="left" vertical="center" wrapText="1"/>
    </xf>
    <xf numFmtId="49" fontId="1" fillId="2" borderId="0" xfId="0" quotePrefix="1" applyNumberFormat="1" applyFont="1" applyFill="1" applyBorder="1" applyAlignment="1" applyProtection="1">
      <alignment horizontal="center" vertical="center" wrapText="1"/>
    </xf>
    <xf numFmtId="49" fontId="1" fillId="2" borderId="0" xfId="0" applyNumberFormat="1" applyFont="1" applyFill="1" applyBorder="1" applyAlignment="1" applyProtection="1">
      <alignment horizontal="center" vertical="center" wrapText="1"/>
    </xf>
    <xf numFmtId="49" fontId="10" fillId="2" borderId="0" xfId="1" quotePrefix="1" applyNumberFormat="1" applyFont="1" applyFill="1" applyBorder="1" applyAlignment="1" applyProtection="1">
      <alignment horizontal="center" vertical="center" wrapText="1"/>
    </xf>
    <xf numFmtId="49" fontId="1" fillId="2" borderId="0" xfId="0" applyNumberFormat="1" applyFont="1" applyFill="1" applyBorder="1" applyAlignment="1" applyProtection="1">
      <alignment horizontal="center" vertical="center"/>
    </xf>
    <xf numFmtId="0" fontId="6" fillId="2" borderId="3" xfId="0" applyNumberFormat="1" applyFont="1" applyFill="1" applyBorder="1" applyAlignment="1" applyProtection="1">
      <alignment horizontal="left" vertical="center" wrapText="1"/>
    </xf>
    <xf numFmtId="0" fontId="6" fillId="2" borderId="0" xfId="0" applyNumberFormat="1" applyFont="1" applyFill="1" applyBorder="1" applyAlignment="1" applyProtection="1">
      <alignment horizontal="left" vertical="center" wrapText="1"/>
    </xf>
    <xf numFmtId="49" fontId="1" fillId="2" borderId="0" xfId="0" applyNumberFormat="1" applyFont="1" applyFill="1" applyBorder="1" applyAlignment="1" applyProtection="1">
      <alignment horizontal="center" vertical="top" wrapText="1"/>
    </xf>
    <xf numFmtId="49" fontId="1" fillId="2" borderId="0" xfId="0" applyNumberFormat="1" applyFont="1" applyFill="1" applyBorder="1" applyAlignment="1" applyProtection="1">
      <alignment horizontal="left" vertical="center" wrapText="1"/>
    </xf>
    <xf numFmtId="0" fontId="1" fillId="2" borderId="0" xfId="0" applyNumberFormat="1" applyFont="1" applyFill="1" applyBorder="1" applyAlignment="1" applyProtection="1">
      <alignment wrapText="1"/>
    </xf>
    <xf numFmtId="49" fontId="3" fillId="2" borderId="0" xfId="0" applyNumberFormat="1" applyFont="1" applyFill="1" applyBorder="1" applyAlignment="1" applyProtection="1">
      <alignment horizontal="center" vertical="center" wrapText="1"/>
    </xf>
    <xf numFmtId="0" fontId="8" fillId="0" borderId="0" xfId="1"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1371600</xdr:colOff>
      <xdr:row>1</xdr:row>
      <xdr:rowOff>0</xdr:rowOff>
    </xdr:from>
    <xdr:to>
      <xdr:col>4</xdr:col>
      <xdr:colOff>2628900</xdr:colOff>
      <xdr:row>1</xdr:row>
      <xdr:rowOff>933450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0800" y="228600"/>
          <a:ext cx="5305425" cy="933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1.bin"/><Relationship Id="rId3" Type="http://schemas.openxmlformats.org/officeDocument/2006/relationships/hyperlink" Target="http://www.techfortext.com/Ma/CR.zip" TargetMode="External"/><Relationship Id="rId7" Type="http://schemas.openxmlformats.org/officeDocument/2006/relationships/printerSettings" Target="../printerSettings/printerSettings1.bin"/><Relationship Id="rId2" Type="http://schemas.openxmlformats.org/officeDocument/2006/relationships/hyperlink" Target="mailto:David@TechForText.com" TargetMode="External"/><Relationship Id="rId1" Type="http://schemas.openxmlformats.org/officeDocument/2006/relationships/hyperlink" Target="http://www.david100.com/Mail" TargetMode="External"/><Relationship Id="rId6" Type="http://schemas.openxmlformats.org/officeDocument/2006/relationships/hyperlink" Target="http://www.techfortext.com/Ma/C" TargetMode="External"/><Relationship Id="rId5" Type="http://schemas.openxmlformats.org/officeDocument/2006/relationships/hyperlink" Target="http://www.techfortext.com/Ma/Chapter-8" TargetMode="External"/><Relationship Id="rId4" Type="http://schemas.openxmlformats.org/officeDocument/2006/relationships/hyperlink" Target="http://www.techfortext.com/Ma/Chapter-8"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1"/>
  <sheetViews>
    <sheetView tabSelected="1" zoomScaleNormal="100" workbookViewId="0">
      <selection activeCell="C7" sqref="C7:E8"/>
    </sheetView>
  </sheetViews>
  <sheetFormatPr defaultColWidth="0" defaultRowHeight="18" zeroHeight="1" x14ac:dyDescent="0.25"/>
  <cols>
    <col min="1" max="1" width="1.7109375" style="1" customWidth="1"/>
    <col min="2" max="2" width="2.7109375" style="1" customWidth="1"/>
    <col min="3" max="3" width="60.7109375" style="1" customWidth="1"/>
    <col min="4" max="4" width="62.42578125" style="1" hidden="1" customWidth="1"/>
    <col min="5" max="5" width="54" style="1" customWidth="1"/>
    <col min="6" max="6" width="2.7109375" style="1" customWidth="1"/>
    <col min="7" max="7" width="1.7109375" style="1" customWidth="1"/>
    <col min="8" max="12" width="0" style="1" hidden="1" customWidth="1"/>
    <col min="13" max="16384" width="9.140625" style="1" hidden="1"/>
  </cols>
  <sheetData>
    <row r="1" spans="1:7" customFormat="1" x14ac:dyDescent="0.25">
      <c r="A1" s="4"/>
      <c r="B1" s="4"/>
      <c r="C1" s="4"/>
      <c r="D1" s="4"/>
      <c r="E1" s="4"/>
      <c r="F1" s="4"/>
      <c r="G1" s="4"/>
    </row>
    <row r="2" spans="1:7" customFormat="1" ht="81" customHeight="1" x14ac:dyDescent="0.25">
      <c r="A2" s="4"/>
      <c r="B2" s="4"/>
      <c r="C2" s="4"/>
      <c r="D2" s="4"/>
      <c r="E2" s="4"/>
      <c r="F2" s="4"/>
      <c r="G2" s="4"/>
    </row>
    <row r="3" spans="1:7" customFormat="1" ht="44.25" customHeight="1" x14ac:dyDescent="0.25">
      <c r="A3" s="4"/>
      <c r="B3" s="4"/>
      <c r="C3" s="27" t="s">
        <v>128</v>
      </c>
      <c r="D3" s="27"/>
      <c r="E3" s="27"/>
      <c r="F3" s="4"/>
      <c r="G3" s="4"/>
    </row>
    <row r="4" spans="1:7" customFormat="1" ht="35.25" customHeight="1" x14ac:dyDescent="0.25">
      <c r="A4" s="4"/>
      <c r="B4" s="5"/>
      <c r="C4" s="28" t="s">
        <v>115</v>
      </c>
      <c r="D4" s="28"/>
      <c r="E4" s="28"/>
      <c r="F4" s="5"/>
      <c r="G4" s="4"/>
    </row>
    <row r="5" spans="1:7" customFormat="1" ht="24.95" customHeight="1" x14ac:dyDescent="0.25">
      <c r="A5" s="4"/>
      <c r="B5" s="29" t="s">
        <v>117</v>
      </c>
      <c r="C5" s="29"/>
      <c r="D5" s="29"/>
      <c r="E5" s="29"/>
      <c r="F5" s="29"/>
      <c r="G5" s="4"/>
    </row>
    <row r="6" spans="1:7" customFormat="1" ht="24.95" customHeight="1" x14ac:dyDescent="0.25">
      <c r="A6" s="4"/>
      <c r="B6" s="5"/>
      <c r="C6" s="30" t="s">
        <v>116</v>
      </c>
      <c r="D6" s="31"/>
      <c r="E6" s="31"/>
      <c r="F6" s="5"/>
      <c r="G6" s="4"/>
    </row>
    <row r="7" spans="1:7" customFormat="1" ht="74.099999999999994" customHeight="1" x14ac:dyDescent="0.25">
      <c r="A7" s="4"/>
      <c r="B7" s="5"/>
      <c r="C7" s="25" t="s">
        <v>143</v>
      </c>
      <c r="D7" s="25"/>
      <c r="E7" s="25"/>
      <c r="F7" s="5"/>
      <c r="G7" s="4"/>
    </row>
    <row r="8" spans="1:7" customFormat="1" ht="74.099999999999994" customHeight="1" x14ac:dyDescent="0.25">
      <c r="A8" s="4"/>
      <c r="B8" s="5"/>
      <c r="C8" s="25"/>
      <c r="D8" s="25"/>
      <c r="E8" s="25"/>
      <c r="F8" s="5"/>
      <c r="G8" s="4"/>
    </row>
    <row r="9" spans="1:7" customFormat="1" ht="27" customHeight="1" x14ac:dyDescent="0.25">
      <c r="A9" s="4"/>
      <c r="B9" s="5"/>
      <c r="C9" s="49" t="s">
        <v>144</v>
      </c>
      <c r="D9" s="20"/>
      <c r="E9" s="26" t="s">
        <v>127</v>
      </c>
      <c r="F9" s="26"/>
      <c r="G9" s="4"/>
    </row>
    <row r="10" spans="1:7" customFormat="1" ht="6" customHeight="1" thickBot="1" x14ac:dyDescent="0.3">
      <c r="A10" s="4"/>
      <c r="B10" s="5"/>
      <c r="C10" s="25"/>
      <c r="D10" s="25"/>
      <c r="E10" s="25"/>
      <c r="F10" s="5"/>
      <c r="G10" s="4"/>
    </row>
    <row r="11" spans="1:7" customFormat="1" ht="42.95" customHeight="1" thickTop="1" x14ac:dyDescent="0.25">
      <c r="A11" s="17"/>
      <c r="B11" s="6"/>
      <c r="C11" s="22" t="s">
        <v>142</v>
      </c>
      <c r="D11" s="22"/>
      <c r="E11" s="22"/>
      <c r="F11" s="7"/>
      <c r="G11" s="17"/>
    </row>
    <row r="12" spans="1:7" customFormat="1" ht="42.95" customHeight="1" x14ac:dyDescent="0.25">
      <c r="A12" s="17"/>
      <c r="B12" s="8"/>
      <c r="C12" s="23"/>
      <c r="D12" s="23"/>
      <c r="E12" s="23"/>
      <c r="F12" s="9"/>
      <c r="G12" s="17"/>
    </row>
    <row r="13" spans="1:7" customFormat="1" ht="42.95" customHeight="1" thickBot="1" x14ac:dyDescent="0.3">
      <c r="A13" s="17"/>
      <c r="B13" s="8"/>
      <c r="C13" s="24"/>
      <c r="D13" s="24"/>
      <c r="E13" s="24"/>
      <c r="F13" s="9"/>
      <c r="G13" s="17"/>
    </row>
    <row r="14" spans="1:7" customFormat="1" ht="26.1" customHeight="1" thickTop="1" thickBot="1" x14ac:dyDescent="0.3">
      <c r="A14" s="17"/>
      <c r="B14" s="8"/>
      <c r="C14" s="32">
        <v>42143</v>
      </c>
      <c r="D14" s="33"/>
      <c r="E14" s="34"/>
      <c r="F14" s="9"/>
      <c r="G14" s="17"/>
    </row>
    <row r="15" spans="1:7" customFormat="1" ht="45" customHeight="1" thickTop="1" x14ac:dyDescent="0.25">
      <c r="A15" s="17"/>
      <c r="B15" s="8"/>
      <c r="C15" s="43" t="s">
        <v>129</v>
      </c>
      <c r="D15" s="43"/>
      <c r="E15" s="43"/>
      <c r="F15" s="9"/>
      <c r="G15" s="17"/>
    </row>
    <row r="16" spans="1:7" customFormat="1" ht="45" customHeight="1" x14ac:dyDescent="0.25">
      <c r="A16" s="17"/>
      <c r="B16" s="8"/>
      <c r="C16" s="44"/>
      <c r="D16" s="44"/>
      <c r="E16" s="44"/>
      <c r="F16" s="9"/>
      <c r="G16" s="17"/>
    </row>
    <row r="17" spans="1:7" customFormat="1" ht="45" customHeight="1" x14ac:dyDescent="0.25">
      <c r="A17" s="17"/>
      <c r="B17" s="8"/>
      <c r="C17" s="44"/>
      <c r="D17" s="44"/>
      <c r="E17" s="44"/>
      <c r="F17" s="9"/>
      <c r="G17" s="17"/>
    </row>
    <row r="18" spans="1:7" customFormat="1" ht="67.5" customHeight="1" x14ac:dyDescent="0.25">
      <c r="A18" s="17"/>
      <c r="B18" s="8"/>
      <c r="C18" s="47" t="s">
        <v>121</v>
      </c>
      <c r="D18" s="47"/>
      <c r="E18" s="47"/>
      <c r="F18" s="9"/>
      <c r="G18" s="17"/>
    </row>
    <row r="19" spans="1:7" customFormat="1" ht="23.25" customHeight="1" x14ac:dyDescent="0.25">
      <c r="A19" s="17"/>
      <c r="B19" s="8"/>
      <c r="C19" s="35" t="str">
        <f>"be carried out with day "&amp; 1*DAY&amp;".  The number conversion is based on"</f>
        <v>be carried out with day 42143.  The number conversion is based on</v>
      </c>
      <c r="D19" s="35"/>
      <c r="E19" s="35"/>
      <c r="F19" s="9"/>
      <c r="G19" s="17"/>
    </row>
    <row r="20" spans="1:7" customFormat="1" ht="54" customHeight="1" x14ac:dyDescent="0.25">
      <c r="A20" s="17"/>
      <c r="B20" s="8"/>
      <c r="C20" s="35" t="s">
        <v>130</v>
      </c>
      <c r="D20" s="35"/>
      <c r="E20" s="35"/>
      <c r="F20" s="9"/>
      <c r="G20" s="17"/>
    </row>
    <row r="21" spans="1:7" customFormat="1" ht="26.1" customHeight="1" x14ac:dyDescent="0.25">
      <c r="A21" s="17"/>
      <c r="B21" s="8"/>
      <c r="C21" s="37" t="str">
        <f>"that the date you entered is "&amp;1*DAY&amp;" days from times zero."</f>
        <v>that the date you entered is 42143 days from times zero.</v>
      </c>
      <c r="D21" s="37"/>
      <c r="E21" s="37"/>
      <c r="F21" s="9"/>
      <c r="G21" s="17"/>
    </row>
    <row r="22" spans="1:7" customFormat="1" ht="6.95" customHeight="1" x14ac:dyDescent="0.25">
      <c r="A22" s="17"/>
      <c r="B22" s="8"/>
      <c r="C22" s="42"/>
      <c r="D22" s="42"/>
      <c r="E22" s="42"/>
      <c r="F22" s="9"/>
      <c r="G22" s="17"/>
    </row>
    <row r="23" spans="1:7" customFormat="1" ht="45" customHeight="1" x14ac:dyDescent="0.25">
      <c r="A23" s="17"/>
      <c r="B23" s="8"/>
      <c r="C23" s="46" t="s">
        <v>122</v>
      </c>
      <c r="D23" s="46"/>
      <c r="E23" s="46"/>
      <c r="F23" s="9"/>
      <c r="G23" s="17"/>
    </row>
    <row r="24" spans="1:7" customFormat="1" ht="45" customHeight="1" x14ac:dyDescent="0.25">
      <c r="A24" s="17"/>
      <c r="B24" s="8"/>
      <c r="C24" s="46"/>
      <c r="D24" s="46"/>
      <c r="E24" s="46"/>
      <c r="F24" s="9"/>
      <c r="G24" s="17"/>
    </row>
    <row r="25" spans="1:7" customFormat="1" ht="45" customHeight="1" x14ac:dyDescent="0.25">
      <c r="A25" s="17"/>
      <c r="B25" s="8"/>
      <c r="C25" s="46"/>
      <c r="D25" s="46"/>
      <c r="E25" s="46"/>
      <c r="F25" s="9"/>
      <c r="G25" s="17"/>
    </row>
    <row r="26" spans="1:7" customFormat="1" ht="45" customHeight="1" x14ac:dyDescent="0.25">
      <c r="A26" s="17"/>
      <c r="B26" s="8"/>
      <c r="C26" s="46"/>
      <c r="D26" s="46"/>
      <c r="E26" s="46"/>
      <c r="F26" s="9"/>
      <c r="G26" s="17"/>
    </row>
    <row r="27" spans="1:7" customFormat="1" ht="6.95" customHeight="1" x14ac:dyDescent="0.25">
      <c r="A27" s="17"/>
      <c r="B27" s="8"/>
      <c r="C27" s="45"/>
      <c r="D27" s="45"/>
      <c r="E27" s="45"/>
      <c r="F27" s="9"/>
      <c r="G27" s="17"/>
    </row>
    <row r="28" spans="1:7" customFormat="1" ht="60" customHeight="1" x14ac:dyDescent="0.25">
      <c r="A28" s="17"/>
      <c r="B28" s="8"/>
      <c r="C28" s="46" t="s">
        <v>137</v>
      </c>
      <c r="D28" s="46"/>
      <c r="E28" s="46"/>
      <c r="F28" s="9"/>
      <c r="G28" s="17"/>
    </row>
    <row r="29" spans="1:7" customFormat="1" ht="60" customHeight="1" x14ac:dyDescent="0.25">
      <c r="A29" s="17"/>
      <c r="B29" s="8"/>
      <c r="C29" s="46"/>
      <c r="D29" s="46"/>
      <c r="E29" s="46"/>
      <c r="F29" s="9"/>
      <c r="G29" s="17"/>
    </row>
    <row r="30" spans="1:7" customFormat="1" ht="60" customHeight="1" x14ac:dyDescent="0.25">
      <c r="A30" s="17"/>
      <c r="B30" s="8"/>
      <c r="C30" s="46"/>
      <c r="D30" s="46"/>
      <c r="E30" s="46"/>
      <c r="F30" s="9"/>
      <c r="G30" s="17"/>
    </row>
    <row r="31" spans="1:7" customFormat="1" ht="6.95" customHeight="1" x14ac:dyDescent="0.25">
      <c r="A31" s="17"/>
      <c r="B31" s="8"/>
      <c r="C31" s="48"/>
      <c r="D31" s="48"/>
      <c r="E31" s="48"/>
      <c r="F31" s="9"/>
      <c r="G31" s="17"/>
    </row>
    <row r="32" spans="1:7" customFormat="1" ht="65.099999999999994" customHeight="1" x14ac:dyDescent="0.25">
      <c r="A32" s="17"/>
      <c r="B32" s="8"/>
      <c r="C32" s="46" t="s">
        <v>131</v>
      </c>
      <c r="D32" s="46"/>
      <c r="E32" s="46"/>
      <c r="F32" s="9"/>
      <c r="G32" s="17"/>
    </row>
    <row r="33" spans="1:7" customFormat="1" ht="24.95" customHeight="1" x14ac:dyDescent="0.25">
      <c r="A33" s="17"/>
      <c r="B33" s="8"/>
      <c r="C33" s="39" t="s">
        <v>126</v>
      </c>
      <c r="D33" s="40"/>
      <c r="E33" s="40"/>
      <c r="F33" s="9"/>
      <c r="G33" s="17"/>
    </row>
    <row r="34" spans="1:7" customFormat="1" ht="24.95" customHeight="1" x14ac:dyDescent="0.25">
      <c r="A34" s="17"/>
      <c r="B34" s="8"/>
      <c r="C34" s="39" t="s">
        <v>123</v>
      </c>
      <c r="D34" s="40"/>
      <c r="E34" s="40"/>
      <c r="F34" s="9"/>
      <c r="G34" s="17"/>
    </row>
    <row r="35" spans="1:7" customFormat="1" ht="24.95" customHeight="1" x14ac:dyDescent="0.25">
      <c r="A35" s="17"/>
      <c r="B35" s="8"/>
      <c r="C35" s="39" t="s">
        <v>124</v>
      </c>
      <c r="D35" s="40"/>
      <c r="E35" s="40"/>
      <c r="F35" s="9"/>
      <c r="G35" s="17"/>
    </row>
    <row r="36" spans="1:7" customFormat="1" ht="24.95" customHeight="1" x14ac:dyDescent="0.25">
      <c r="A36" s="17"/>
      <c r="B36" s="8"/>
      <c r="C36" s="39" t="s">
        <v>125</v>
      </c>
      <c r="D36" s="40"/>
      <c r="E36" s="40"/>
      <c r="F36" s="9"/>
      <c r="G36" s="17"/>
    </row>
    <row r="37" spans="1:7" customFormat="1" ht="14.25" customHeight="1" x14ac:dyDescent="0.25">
      <c r="A37" s="17"/>
      <c r="B37" s="8"/>
      <c r="C37" s="19"/>
      <c r="D37" s="18"/>
      <c r="E37" s="18"/>
      <c r="F37" s="9"/>
      <c r="G37" s="17"/>
    </row>
    <row r="38" spans="1:7" customFormat="1" ht="54.75" customHeight="1" x14ac:dyDescent="0.25">
      <c r="A38" s="17"/>
      <c r="B38" s="8"/>
      <c r="C38" s="38" t="s">
        <v>136</v>
      </c>
      <c r="D38" s="38"/>
      <c r="E38" s="38"/>
      <c r="F38" s="9"/>
      <c r="G38" s="17"/>
    </row>
    <row r="39" spans="1:7" customFormat="1" ht="54.75" customHeight="1" x14ac:dyDescent="0.25">
      <c r="A39" s="17"/>
      <c r="B39" s="8"/>
      <c r="C39" s="38"/>
      <c r="D39" s="38"/>
      <c r="E39" s="38"/>
      <c r="F39" s="9"/>
      <c r="G39" s="17"/>
    </row>
    <row r="40" spans="1:7" customFormat="1" ht="24.75" customHeight="1" x14ac:dyDescent="0.25">
      <c r="A40" s="17"/>
      <c r="B40" s="8"/>
      <c r="C40" s="39" t="s">
        <v>133</v>
      </c>
      <c r="D40" s="40"/>
      <c r="E40" s="40"/>
      <c r="F40" s="9"/>
      <c r="G40" s="17"/>
    </row>
    <row r="41" spans="1:7" customFormat="1" ht="24.75" customHeight="1" x14ac:dyDescent="0.25">
      <c r="A41" s="17"/>
      <c r="B41" s="8"/>
      <c r="C41" s="39" t="s">
        <v>135</v>
      </c>
      <c r="D41" s="40"/>
      <c r="E41" s="40"/>
      <c r="F41" s="9"/>
      <c r="G41" s="17"/>
    </row>
    <row r="42" spans="1:7" customFormat="1" ht="24.75" customHeight="1" x14ac:dyDescent="0.25">
      <c r="A42" s="17"/>
      <c r="B42" s="8"/>
      <c r="C42" s="39" t="s">
        <v>134</v>
      </c>
      <c r="D42" s="40"/>
      <c r="E42" s="40"/>
      <c r="F42" s="9"/>
      <c r="G42" s="17"/>
    </row>
    <row r="43" spans="1:7" customFormat="1" ht="24.75" customHeight="1" x14ac:dyDescent="0.25">
      <c r="A43" s="17"/>
      <c r="B43" s="8"/>
      <c r="C43" s="39" t="s">
        <v>132</v>
      </c>
      <c r="D43" s="40"/>
      <c r="E43" s="40"/>
      <c r="F43" s="9"/>
      <c r="G43" s="17"/>
    </row>
    <row r="44" spans="1:7" customFormat="1" ht="17.25" customHeight="1" x14ac:dyDescent="0.25">
      <c r="A44" s="17"/>
      <c r="B44" s="8"/>
      <c r="C44" s="19"/>
      <c r="D44" s="18"/>
      <c r="E44" s="18"/>
      <c r="F44" s="9"/>
      <c r="G44" s="17"/>
    </row>
    <row r="45" spans="1:7" customFormat="1" ht="69.75" customHeight="1" x14ac:dyDescent="0.25">
      <c r="A45" s="17"/>
      <c r="B45" s="8"/>
      <c r="C45" s="38" t="s">
        <v>139</v>
      </c>
      <c r="D45" s="38"/>
      <c r="E45" s="38"/>
      <c r="F45" s="9"/>
      <c r="G45" s="17"/>
    </row>
    <row r="46" spans="1:7" customFormat="1" ht="13.5" customHeight="1" x14ac:dyDescent="0.25">
      <c r="A46" s="17"/>
      <c r="B46" s="8"/>
      <c r="C46" s="39"/>
      <c r="D46" s="39"/>
      <c r="E46" s="39"/>
      <c r="F46" s="9"/>
      <c r="G46" s="17"/>
    </row>
    <row r="47" spans="1:7" customFormat="1" ht="42.75" customHeight="1" x14ac:dyDescent="0.25">
      <c r="A47" s="17"/>
      <c r="B47" s="8"/>
      <c r="C47" s="41" t="s">
        <v>138</v>
      </c>
      <c r="D47" s="41"/>
      <c r="E47" s="41"/>
      <c r="F47" s="9"/>
      <c r="G47" s="17"/>
    </row>
    <row r="48" spans="1:7" customFormat="1" ht="18.75" customHeight="1" thickBot="1" x14ac:dyDescent="0.3">
      <c r="A48" s="17"/>
      <c r="B48" s="8"/>
      <c r="C48" s="21"/>
      <c r="D48" s="21"/>
      <c r="E48" s="21"/>
      <c r="F48" s="9"/>
      <c r="G48" s="17"/>
    </row>
    <row r="49" spans="1:7" customFormat="1" ht="30" customHeight="1" thickTop="1" x14ac:dyDescent="0.25">
      <c r="A49" s="17"/>
      <c r="B49" s="6"/>
      <c r="C49" s="36" t="s">
        <v>0</v>
      </c>
      <c r="D49" s="36"/>
      <c r="E49" s="36"/>
      <c r="F49" s="7"/>
      <c r="G49" s="17"/>
    </row>
    <row r="50" spans="1:7" customFormat="1" ht="30" customHeight="1" thickBot="1" x14ac:dyDescent="0.3">
      <c r="A50" s="17"/>
      <c r="B50" s="10"/>
      <c r="C50" s="11" t="str">
        <f>"= 7*ROUNDDOWN(("&amp;1*D50&amp;"/7),0)"</f>
        <v>= 7*ROUNDDOWN((42143/7),0)</v>
      </c>
      <c r="D50" s="12">
        <f>DAY</f>
        <v>42143</v>
      </c>
      <c r="E50" s="16">
        <f xml:space="preserve"> 7*ROUNDDOWN((D50/7),0)</f>
        <v>42140</v>
      </c>
      <c r="F50" s="13"/>
      <c r="G50" s="17"/>
    </row>
    <row r="51" spans="1:7" customFormat="1" ht="30" customHeight="1" thickTop="1" x14ac:dyDescent="0.25">
      <c r="A51" s="17"/>
      <c r="B51" s="6"/>
      <c r="C51" s="36" t="s">
        <v>2</v>
      </c>
      <c r="D51" s="36"/>
      <c r="E51" s="36"/>
      <c r="F51" s="7"/>
      <c r="G51" s="17"/>
    </row>
    <row r="52" spans="1:7" customFormat="1" ht="30" customHeight="1" thickBot="1" x14ac:dyDescent="0.3">
      <c r="A52" s="17"/>
      <c r="B52" s="10"/>
      <c r="C52" s="11" t="str">
        <f>"= 7*ROUNDDOWN(("&amp;1*D52&amp;"/7),0)+1"</f>
        <v>= 7*ROUNDDOWN((42143/7),0)+1</v>
      </c>
      <c r="D52" s="12">
        <f>DAY</f>
        <v>42143</v>
      </c>
      <c r="E52" s="16">
        <f xml:space="preserve"> 7*ROUNDDOWN((D52/7),0)+1</f>
        <v>42141</v>
      </c>
      <c r="F52" s="13"/>
      <c r="G52" s="17"/>
    </row>
    <row r="53" spans="1:7" customFormat="1" ht="30" customHeight="1" thickTop="1" x14ac:dyDescent="0.25">
      <c r="A53" s="17"/>
      <c r="B53" s="6"/>
      <c r="C53" s="36" t="s">
        <v>6</v>
      </c>
      <c r="D53" s="36"/>
      <c r="E53" s="36"/>
      <c r="F53" s="7"/>
      <c r="G53" s="17"/>
    </row>
    <row r="54" spans="1:7" customFormat="1" ht="30" customHeight="1" thickBot="1" x14ac:dyDescent="0.3">
      <c r="A54" s="17"/>
      <c r="B54" s="10"/>
      <c r="C54" s="11" t="str">
        <f>"= 7*ROUNDDOWN(("&amp;D54&amp;"/7),0)+2"</f>
        <v>= 7*ROUNDDOWN((42143/7),0)+2</v>
      </c>
      <c r="D54" s="12">
        <f>DAY</f>
        <v>42143</v>
      </c>
      <c r="E54" s="16">
        <f xml:space="preserve"> 7*ROUNDDOWN((D54/7),0)+2</f>
        <v>42142</v>
      </c>
      <c r="F54" s="13"/>
      <c r="G54" s="17"/>
    </row>
    <row r="55" spans="1:7" customFormat="1" ht="30" customHeight="1" thickTop="1" x14ac:dyDescent="0.25">
      <c r="A55" s="17"/>
      <c r="B55" s="6"/>
      <c r="C55" s="36" t="s">
        <v>1</v>
      </c>
      <c r="D55" s="36"/>
      <c r="E55" s="36"/>
      <c r="F55" s="7"/>
      <c r="G55" s="17"/>
    </row>
    <row r="56" spans="1:7" customFormat="1" ht="30" customHeight="1" thickBot="1" x14ac:dyDescent="0.3">
      <c r="A56" s="17"/>
      <c r="B56" s="10"/>
      <c r="C56" s="11" t="str">
        <f>"= 7*ROUNDDOWN(("&amp;D56&amp;"/7),0)+3"</f>
        <v>= 7*ROUNDDOWN((42143/7),0)+3</v>
      </c>
      <c r="D56" s="12">
        <f>DAY</f>
        <v>42143</v>
      </c>
      <c r="E56" s="16">
        <f xml:space="preserve"> 7*ROUNDDOWN((D56/7),0)+3</f>
        <v>42143</v>
      </c>
      <c r="F56" s="13"/>
      <c r="G56" s="17"/>
    </row>
    <row r="57" spans="1:7" customFormat="1" ht="30" customHeight="1" thickTop="1" x14ac:dyDescent="0.25">
      <c r="A57" s="17"/>
      <c r="B57" s="6"/>
      <c r="C57" s="36" t="s">
        <v>3</v>
      </c>
      <c r="D57" s="36"/>
      <c r="E57" s="36"/>
      <c r="F57" s="7"/>
      <c r="G57" s="17"/>
    </row>
    <row r="58" spans="1:7" customFormat="1" ht="30" customHeight="1" thickBot="1" x14ac:dyDescent="0.3">
      <c r="A58" s="17"/>
      <c r="B58" s="10"/>
      <c r="C58" s="11" t="str">
        <f>"= 7*ROUNDDOWN(("&amp;D58&amp;"/7),0)+4"</f>
        <v>= 7*ROUNDDOWN((42143/7),0)+4</v>
      </c>
      <c r="D58" s="12">
        <f>DAY</f>
        <v>42143</v>
      </c>
      <c r="E58" s="16">
        <f xml:space="preserve"> 7*ROUNDDOWN((D58/7),0)+4</f>
        <v>42144</v>
      </c>
      <c r="F58" s="13"/>
      <c r="G58" s="17"/>
    </row>
    <row r="59" spans="1:7" customFormat="1" ht="30" customHeight="1" thickTop="1" x14ac:dyDescent="0.25">
      <c r="A59" s="17"/>
      <c r="B59" s="6"/>
      <c r="C59" s="36" t="s">
        <v>5</v>
      </c>
      <c r="D59" s="36"/>
      <c r="E59" s="36"/>
      <c r="F59" s="7"/>
      <c r="G59" s="17"/>
    </row>
    <row r="60" spans="1:7" customFormat="1" ht="30" customHeight="1" thickBot="1" x14ac:dyDescent="0.3">
      <c r="A60" s="17"/>
      <c r="B60" s="10"/>
      <c r="C60" s="11" t="str">
        <f>"= 7*ROUNDDOWN(("&amp;D60&amp;"/7),0)+5"</f>
        <v>= 7*ROUNDDOWN((42143/7),0)+5</v>
      </c>
      <c r="D60" s="12">
        <f>DAY</f>
        <v>42143</v>
      </c>
      <c r="E60" s="16">
        <f xml:space="preserve"> 7*ROUNDDOWN((D60/7),0)+5</f>
        <v>42145</v>
      </c>
      <c r="F60" s="13"/>
      <c r="G60" s="17"/>
    </row>
    <row r="61" spans="1:7" customFormat="1" ht="30" customHeight="1" thickTop="1" x14ac:dyDescent="0.25">
      <c r="A61" s="17"/>
      <c r="B61" s="6"/>
      <c r="C61" s="36" t="s">
        <v>4</v>
      </c>
      <c r="D61" s="36"/>
      <c r="E61" s="36"/>
      <c r="F61" s="7"/>
      <c r="G61" s="17"/>
    </row>
    <row r="62" spans="1:7" customFormat="1" ht="30" customHeight="1" thickBot="1" x14ac:dyDescent="0.3">
      <c r="A62" s="17"/>
      <c r="B62" s="10"/>
      <c r="C62" s="11" t="str">
        <f>"= 7*ROUNDDOWN(("&amp;D62&amp;"/7),0)+6"</f>
        <v>= 7*ROUNDDOWN((42143/7),0)+6</v>
      </c>
      <c r="D62" s="12">
        <f>DAY</f>
        <v>42143</v>
      </c>
      <c r="E62" s="16">
        <f xml:space="preserve"> 7*ROUNDDOWN((D62/7),0)+6</f>
        <v>42146</v>
      </c>
      <c r="F62" s="13"/>
      <c r="G62" s="17"/>
    </row>
    <row r="63" spans="1:7" customFormat="1" ht="30" customHeight="1" thickTop="1" x14ac:dyDescent="0.25">
      <c r="A63" s="17"/>
      <c r="B63" s="6"/>
      <c r="C63" s="36" t="s">
        <v>0</v>
      </c>
      <c r="D63" s="36"/>
      <c r="E63" s="36"/>
      <c r="F63" s="7"/>
      <c r="G63" s="17"/>
    </row>
    <row r="64" spans="1:7" customFormat="1" ht="30" customHeight="1" thickBot="1" x14ac:dyDescent="0.3">
      <c r="A64" s="17"/>
      <c r="B64" s="10"/>
      <c r="C64" s="11" t="str">
        <f>"= 7*ROUNDDOWN(("&amp;D64&amp;"/7),0)+7"</f>
        <v>= 7*ROUNDDOWN((42143/7),0)+7</v>
      </c>
      <c r="D64" s="12">
        <f>DAY</f>
        <v>42143</v>
      </c>
      <c r="E64" s="16">
        <f xml:space="preserve"> 7*ROUNDDOWN((D64/7),0)+7</f>
        <v>42147</v>
      </c>
      <c r="F64" s="13"/>
      <c r="G64" s="17"/>
    </row>
    <row r="65" spans="1:7" customFormat="1" ht="30" customHeight="1" thickTop="1" x14ac:dyDescent="0.25">
      <c r="A65" s="17"/>
      <c r="B65" s="6"/>
      <c r="C65" s="36" t="s">
        <v>2</v>
      </c>
      <c r="D65" s="36"/>
      <c r="E65" s="36"/>
      <c r="F65" s="7"/>
      <c r="G65" s="17"/>
    </row>
    <row r="66" spans="1:7" customFormat="1" ht="30" customHeight="1" thickBot="1" x14ac:dyDescent="0.3">
      <c r="A66" s="17"/>
      <c r="B66" s="10"/>
      <c r="C66" s="11" t="str">
        <f>"= 7*ROUNDDOWN(("&amp;D66&amp;"/7),0)+8"</f>
        <v>= 7*ROUNDDOWN((42143/7),0)+8</v>
      </c>
      <c r="D66" s="12">
        <f>DAY</f>
        <v>42143</v>
      </c>
      <c r="E66" s="16">
        <f xml:space="preserve"> 7*ROUNDDOWN((D66/7),0)+8</f>
        <v>42148</v>
      </c>
      <c r="F66" s="13"/>
      <c r="G66" s="17"/>
    </row>
    <row r="67" spans="1:7" customFormat="1" ht="30" customHeight="1" thickTop="1" x14ac:dyDescent="0.25">
      <c r="A67" s="17"/>
      <c r="B67" s="6"/>
      <c r="C67" s="36" t="s">
        <v>6</v>
      </c>
      <c r="D67" s="36"/>
      <c r="E67" s="36"/>
      <c r="F67" s="7"/>
      <c r="G67" s="17"/>
    </row>
    <row r="68" spans="1:7" customFormat="1" ht="30" customHeight="1" thickBot="1" x14ac:dyDescent="0.3">
      <c r="A68" s="17"/>
      <c r="B68" s="10"/>
      <c r="C68" s="11" t="str">
        <f>"= 7*ROUNDDOWN(("&amp;D68&amp;"/7),0)+9"</f>
        <v>= 7*ROUNDDOWN((42143/7),0)+9</v>
      </c>
      <c r="D68" s="12">
        <f>DAY</f>
        <v>42143</v>
      </c>
      <c r="E68" s="16">
        <f xml:space="preserve"> 7*ROUNDDOWN((D68/7),0)+9</f>
        <v>42149</v>
      </c>
      <c r="F68" s="13"/>
      <c r="G68" s="17"/>
    </row>
    <row r="69" spans="1:7" customFormat="1" ht="30" customHeight="1" thickTop="1" x14ac:dyDescent="0.25">
      <c r="A69" s="17"/>
      <c r="B69" s="6"/>
      <c r="C69" s="36" t="s">
        <v>1</v>
      </c>
      <c r="D69" s="36"/>
      <c r="E69" s="36"/>
      <c r="F69" s="7"/>
      <c r="G69" s="17"/>
    </row>
    <row r="70" spans="1:7" customFormat="1" ht="30" customHeight="1" thickBot="1" x14ac:dyDescent="0.3">
      <c r="A70" s="17"/>
      <c r="B70" s="10"/>
      <c r="C70" s="11" t="str">
        <f>"= 7*ROUNDDOWN(("&amp;D70&amp;"/7),0)+10"</f>
        <v>= 7*ROUNDDOWN((42143/7),0)+10</v>
      </c>
      <c r="D70" s="12">
        <f>DAY</f>
        <v>42143</v>
      </c>
      <c r="E70" s="16">
        <f xml:space="preserve"> 7*ROUNDDOWN((D70/7),0)+10</f>
        <v>42150</v>
      </c>
      <c r="F70" s="13"/>
      <c r="G70" s="17"/>
    </row>
    <row r="71" spans="1:7" customFormat="1" ht="30" customHeight="1" thickTop="1" x14ac:dyDescent="0.25">
      <c r="A71" s="17"/>
      <c r="B71" s="6"/>
      <c r="C71" s="36" t="s">
        <v>3</v>
      </c>
      <c r="D71" s="36"/>
      <c r="E71" s="36"/>
      <c r="F71" s="7"/>
      <c r="G71" s="17"/>
    </row>
    <row r="72" spans="1:7" customFormat="1" ht="30" customHeight="1" thickBot="1" x14ac:dyDescent="0.3">
      <c r="A72" s="17"/>
      <c r="B72" s="10"/>
      <c r="C72" s="11" t="str">
        <f>"= 7*ROUNDDOWN(("&amp;D72&amp;"/7),0)+11"</f>
        <v>= 7*ROUNDDOWN((42143/7),0)+11</v>
      </c>
      <c r="D72" s="12">
        <f>DAY</f>
        <v>42143</v>
      </c>
      <c r="E72" s="16">
        <f xml:space="preserve"> 7*ROUNDDOWN((D72/7),0)+11</f>
        <v>42151</v>
      </c>
      <c r="F72" s="13"/>
      <c r="G72" s="17"/>
    </row>
    <row r="73" spans="1:7" customFormat="1" ht="30" customHeight="1" thickTop="1" x14ac:dyDescent="0.25">
      <c r="A73" s="17"/>
      <c r="B73" s="6"/>
      <c r="C73" s="36" t="s">
        <v>5</v>
      </c>
      <c r="D73" s="36"/>
      <c r="E73" s="36"/>
      <c r="F73" s="7"/>
      <c r="G73" s="17"/>
    </row>
    <row r="74" spans="1:7" customFormat="1" ht="30" customHeight="1" thickBot="1" x14ac:dyDescent="0.3">
      <c r="A74" s="17"/>
      <c r="B74" s="10"/>
      <c r="C74" s="11" t="str">
        <f>"= 7*ROUNDDOWN(("&amp;D74&amp;"/7),0)+12"</f>
        <v>= 7*ROUNDDOWN((42143/7),0)+12</v>
      </c>
      <c r="D74" s="12">
        <f>DAY</f>
        <v>42143</v>
      </c>
      <c r="E74" s="16">
        <f xml:space="preserve"> 7*ROUNDDOWN((D74/7),0)+12</f>
        <v>42152</v>
      </c>
      <c r="F74" s="13"/>
      <c r="G74" s="17"/>
    </row>
    <row r="75" spans="1:7" customFormat="1" ht="30" customHeight="1" thickTop="1" x14ac:dyDescent="0.25">
      <c r="A75" s="17"/>
      <c r="B75" s="6"/>
      <c r="C75" s="36" t="s">
        <v>4</v>
      </c>
      <c r="D75" s="36"/>
      <c r="E75" s="36"/>
      <c r="F75" s="7"/>
      <c r="G75" s="17"/>
    </row>
    <row r="76" spans="1:7" customFormat="1" ht="30" customHeight="1" thickBot="1" x14ac:dyDescent="0.3">
      <c r="A76" s="17"/>
      <c r="B76" s="10"/>
      <c r="C76" s="11" t="str">
        <f>"= 7*ROUNDDOWN(("&amp;D76&amp;"/7),0)+13"</f>
        <v>= 7*ROUNDDOWN((42143/7),0)+13</v>
      </c>
      <c r="D76" s="12">
        <f>DAY</f>
        <v>42143</v>
      </c>
      <c r="E76" s="16">
        <f xml:space="preserve"> 7*ROUNDDOWN((D76/7),0)+13</f>
        <v>42153</v>
      </c>
      <c r="F76" s="13"/>
      <c r="G76" s="17"/>
    </row>
    <row r="77" spans="1:7" customFormat="1" ht="30" customHeight="1" thickTop="1" x14ac:dyDescent="0.25">
      <c r="A77" s="17"/>
      <c r="B77" s="6"/>
      <c r="C77" s="36" t="s">
        <v>0</v>
      </c>
      <c r="D77" s="36"/>
      <c r="E77" s="36"/>
      <c r="F77" s="7"/>
      <c r="G77" s="17"/>
    </row>
    <row r="78" spans="1:7" customFormat="1" ht="30" customHeight="1" thickBot="1" x14ac:dyDescent="0.3">
      <c r="A78" s="17"/>
      <c r="B78" s="10"/>
      <c r="C78" s="11" t="str">
        <f>"= 7*ROUNDDOWN(("&amp;D78&amp;"/7),0)+14"</f>
        <v>= 7*ROUNDDOWN((42143/7),0)+14</v>
      </c>
      <c r="D78" s="12">
        <f>DAY</f>
        <v>42143</v>
      </c>
      <c r="E78" s="16">
        <f xml:space="preserve"> 7*ROUNDDOWN((D78/7),0)+14</f>
        <v>42154</v>
      </c>
      <c r="F78" s="13"/>
      <c r="G78" s="17"/>
    </row>
    <row r="79" spans="1:7" customFormat="1" ht="30" customHeight="1" thickTop="1" x14ac:dyDescent="0.25">
      <c r="A79" s="17"/>
      <c r="B79" s="6"/>
      <c r="C79" s="36" t="s">
        <v>2</v>
      </c>
      <c r="D79" s="36"/>
      <c r="E79" s="36"/>
      <c r="F79" s="7"/>
      <c r="G79" s="17"/>
    </row>
    <row r="80" spans="1:7" customFormat="1" ht="30" customHeight="1" thickBot="1" x14ac:dyDescent="0.3">
      <c r="A80" s="17"/>
      <c r="B80" s="10"/>
      <c r="C80" s="11" t="str">
        <f>"= 7*ROUNDDOWN(("&amp;D80&amp;"/7),0)+15"</f>
        <v>= 7*ROUNDDOWN((42143/7),0)+15</v>
      </c>
      <c r="D80" s="12">
        <f>DAY</f>
        <v>42143</v>
      </c>
      <c r="E80" s="16">
        <f xml:space="preserve"> 7*ROUNDDOWN((D80/7),0)+15</f>
        <v>42155</v>
      </c>
      <c r="F80" s="13"/>
      <c r="G80" s="17"/>
    </row>
    <row r="81" spans="1:7" customFormat="1" ht="30" customHeight="1" thickTop="1" x14ac:dyDescent="0.25">
      <c r="A81" s="17"/>
      <c r="B81" s="6"/>
      <c r="C81" s="36" t="s">
        <v>6</v>
      </c>
      <c r="D81" s="36"/>
      <c r="E81" s="36"/>
      <c r="F81" s="7"/>
      <c r="G81" s="17"/>
    </row>
    <row r="82" spans="1:7" customFormat="1" ht="30" customHeight="1" thickBot="1" x14ac:dyDescent="0.3">
      <c r="A82" s="17"/>
      <c r="B82" s="10"/>
      <c r="C82" s="11" t="str">
        <f>"= 7*ROUNDDOWN(("&amp;D82&amp;"/7),0)+16"</f>
        <v>= 7*ROUNDDOWN((42143/7),0)+16</v>
      </c>
      <c r="D82" s="12">
        <f>DAY</f>
        <v>42143</v>
      </c>
      <c r="E82" s="16">
        <f xml:space="preserve"> 7*ROUNDDOWN((D82/7),0)+16</f>
        <v>42156</v>
      </c>
      <c r="F82" s="13"/>
      <c r="G82" s="17"/>
    </row>
    <row r="83" spans="1:7" customFormat="1" ht="30" customHeight="1" thickTop="1" x14ac:dyDescent="0.25">
      <c r="A83" s="17"/>
      <c r="B83" s="6"/>
      <c r="C83" s="36" t="s">
        <v>1</v>
      </c>
      <c r="D83" s="36"/>
      <c r="E83" s="36"/>
      <c r="F83" s="7"/>
      <c r="G83" s="17"/>
    </row>
    <row r="84" spans="1:7" customFormat="1" ht="30" customHeight="1" thickBot="1" x14ac:dyDescent="0.3">
      <c r="A84" s="17"/>
      <c r="B84" s="10"/>
      <c r="C84" s="11" t="str">
        <f>"= 7*ROUNDDOWN(("&amp;D84&amp;"/7),0)+17"</f>
        <v>= 7*ROUNDDOWN((42143/7),0)+17</v>
      </c>
      <c r="D84" s="12">
        <f>DAY</f>
        <v>42143</v>
      </c>
      <c r="E84" s="16">
        <f xml:space="preserve"> 7*ROUNDDOWN((D84/7),0)+17</f>
        <v>42157</v>
      </c>
      <c r="F84" s="13"/>
      <c r="G84" s="17"/>
    </row>
    <row r="85" spans="1:7" customFormat="1" ht="30" customHeight="1" thickTop="1" x14ac:dyDescent="0.25">
      <c r="A85" s="17"/>
      <c r="B85" s="6"/>
      <c r="C85" s="36" t="s">
        <v>3</v>
      </c>
      <c r="D85" s="36"/>
      <c r="E85" s="36"/>
      <c r="F85" s="7"/>
      <c r="G85" s="17"/>
    </row>
    <row r="86" spans="1:7" customFormat="1" ht="30" customHeight="1" thickBot="1" x14ac:dyDescent="0.3">
      <c r="A86" s="17"/>
      <c r="B86" s="10"/>
      <c r="C86" s="11" t="str">
        <f>"= 7*ROUNDDOWN(("&amp;D86&amp;"/7),0)+18"</f>
        <v>= 7*ROUNDDOWN((42143/7),0)+18</v>
      </c>
      <c r="D86" s="12">
        <f>DAY</f>
        <v>42143</v>
      </c>
      <c r="E86" s="16">
        <f xml:space="preserve"> 7*ROUNDDOWN((D86/7),0)+18</f>
        <v>42158</v>
      </c>
      <c r="F86" s="13"/>
      <c r="G86" s="17"/>
    </row>
    <row r="87" spans="1:7" customFormat="1" ht="30" customHeight="1" thickTop="1" x14ac:dyDescent="0.25">
      <c r="A87" s="17"/>
      <c r="B87" s="6"/>
      <c r="C87" s="36" t="s">
        <v>5</v>
      </c>
      <c r="D87" s="36"/>
      <c r="E87" s="36"/>
      <c r="F87" s="7"/>
      <c r="G87" s="17"/>
    </row>
    <row r="88" spans="1:7" customFormat="1" ht="30" customHeight="1" thickBot="1" x14ac:dyDescent="0.3">
      <c r="A88" s="17"/>
      <c r="B88" s="10"/>
      <c r="C88" s="11" t="str">
        <f>"= 7*ROUNDDOWN(("&amp;D88&amp;"/7),0)+19"</f>
        <v>= 7*ROUNDDOWN((42143/7),0)+19</v>
      </c>
      <c r="D88" s="12">
        <f>DAY</f>
        <v>42143</v>
      </c>
      <c r="E88" s="16">
        <f xml:space="preserve"> 7*ROUNDDOWN((D88/7),0)+19</f>
        <v>42159</v>
      </c>
      <c r="F88" s="13"/>
      <c r="G88" s="17"/>
    </row>
    <row r="89" spans="1:7" customFormat="1" ht="30" customHeight="1" thickTop="1" x14ac:dyDescent="0.25">
      <c r="A89" s="17"/>
      <c r="B89" s="6"/>
      <c r="C89" s="36" t="s">
        <v>4</v>
      </c>
      <c r="D89" s="36"/>
      <c r="E89" s="36"/>
      <c r="F89" s="7"/>
      <c r="G89" s="17"/>
    </row>
    <row r="90" spans="1:7" customFormat="1" ht="30" customHeight="1" thickBot="1" x14ac:dyDescent="0.3">
      <c r="A90" s="17"/>
      <c r="B90" s="10"/>
      <c r="C90" s="11" t="str">
        <f>"= 7*ROUNDDOWN(("&amp;D90&amp;"/7),0)+20"</f>
        <v>= 7*ROUNDDOWN((42143/7),0)+20</v>
      </c>
      <c r="D90" s="12">
        <f>DAY</f>
        <v>42143</v>
      </c>
      <c r="E90" s="16">
        <f xml:space="preserve"> 7*ROUNDDOWN((D90/7),0)+20</f>
        <v>42160</v>
      </c>
      <c r="F90" s="13"/>
      <c r="G90" s="17"/>
    </row>
    <row r="91" spans="1:7" customFormat="1" ht="30" customHeight="1" thickTop="1" x14ac:dyDescent="0.25">
      <c r="A91" s="17"/>
      <c r="B91" s="6"/>
      <c r="C91" s="36" t="s">
        <v>0</v>
      </c>
      <c r="D91" s="36"/>
      <c r="E91" s="36"/>
      <c r="F91" s="7"/>
      <c r="G91" s="17"/>
    </row>
    <row r="92" spans="1:7" customFormat="1" ht="30" customHeight="1" thickBot="1" x14ac:dyDescent="0.3">
      <c r="A92" s="17"/>
      <c r="B92" s="14"/>
      <c r="C92" s="11" t="str">
        <f>"= 7*ROUNDDOWN(("&amp;D92&amp;"/7),0)+21"</f>
        <v>= 7*ROUNDDOWN((42143/7),0)+21</v>
      </c>
      <c r="D92" s="12">
        <f>DAY</f>
        <v>42143</v>
      </c>
      <c r="E92" s="16">
        <f xml:space="preserve"> 7*ROUNDDOWN((D92/7),0)+21</f>
        <v>42161</v>
      </c>
      <c r="F92" s="15"/>
      <c r="G92" s="17"/>
    </row>
    <row r="93" spans="1:7" customFormat="1" ht="30" customHeight="1" thickTop="1" x14ac:dyDescent="0.25">
      <c r="A93" s="17"/>
      <c r="B93" s="6"/>
      <c r="C93" s="36" t="s">
        <v>2</v>
      </c>
      <c r="D93" s="36"/>
      <c r="E93" s="36"/>
      <c r="F93" s="7"/>
      <c r="G93" s="17"/>
    </row>
    <row r="94" spans="1:7" customFormat="1" ht="30" customHeight="1" thickBot="1" x14ac:dyDescent="0.3">
      <c r="A94" s="17"/>
      <c r="B94" s="10"/>
      <c r="C94" s="11" t="str">
        <f>"= 7*ROUNDDOWN(("&amp;D94&amp;"/7),0)+22"</f>
        <v>= 7*ROUNDDOWN((42143/7),0)+22</v>
      </c>
      <c r="D94" s="12">
        <f>DAY</f>
        <v>42143</v>
      </c>
      <c r="E94" s="16">
        <f xml:space="preserve"> 7*ROUNDDOWN((D94/7),0)+22</f>
        <v>42162</v>
      </c>
      <c r="F94" s="13"/>
      <c r="G94" s="17"/>
    </row>
    <row r="95" spans="1:7" customFormat="1" ht="30" customHeight="1" thickTop="1" x14ac:dyDescent="0.25">
      <c r="A95" s="17"/>
      <c r="B95" s="6"/>
      <c r="C95" s="36" t="s">
        <v>6</v>
      </c>
      <c r="D95" s="36"/>
      <c r="E95" s="36"/>
      <c r="F95" s="7"/>
      <c r="G95" s="17"/>
    </row>
    <row r="96" spans="1:7" customFormat="1" ht="30" customHeight="1" thickBot="1" x14ac:dyDescent="0.3">
      <c r="A96" s="17"/>
      <c r="B96" s="10"/>
      <c r="C96" s="11" t="str">
        <f>"= 7*ROUNDDOWN(("&amp;D96&amp;"/7),0)+23"</f>
        <v>= 7*ROUNDDOWN((42143/7),0)+23</v>
      </c>
      <c r="D96" s="12">
        <f>DAY</f>
        <v>42143</v>
      </c>
      <c r="E96" s="16">
        <f xml:space="preserve"> 7*ROUNDDOWN((D96/7),0)+23</f>
        <v>42163</v>
      </c>
      <c r="F96" s="13"/>
      <c r="G96" s="17"/>
    </row>
    <row r="97" spans="1:7" customFormat="1" ht="30" customHeight="1" thickTop="1" x14ac:dyDescent="0.25">
      <c r="A97" s="17"/>
      <c r="B97" s="6"/>
      <c r="C97" s="36" t="s">
        <v>1</v>
      </c>
      <c r="D97" s="36"/>
      <c r="E97" s="36"/>
      <c r="F97" s="7"/>
      <c r="G97" s="17"/>
    </row>
    <row r="98" spans="1:7" customFormat="1" ht="30" customHeight="1" thickBot="1" x14ac:dyDescent="0.3">
      <c r="A98" s="17"/>
      <c r="B98" s="10"/>
      <c r="C98" s="11" t="str">
        <f>"= 7*ROUNDDOWN(("&amp;D98&amp;"/7),0)+24"</f>
        <v>= 7*ROUNDDOWN((42143/7),0)+24</v>
      </c>
      <c r="D98" s="12">
        <f>DAY</f>
        <v>42143</v>
      </c>
      <c r="E98" s="16">
        <f xml:space="preserve"> 7*ROUNDDOWN((D98/7),0)+24</f>
        <v>42164</v>
      </c>
      <c r="F98" s="13"/>
      <c r="G98" s="17"/>
    </row>
    <row r="99" spans="1:7" customFormat="1" ht="30" customHeight="1" thickTop="1" x14ac:dyDescent="0.25">
      <c r="A99" s="17"/>
      <c r="B99" s="6"/>
      <c r="C99" s="36" t="s">
        <v>3</v>
      </c>
      <c r="D99" s="36"/>
      <c r="E99" s="36"/>
      <c r="F99" s="7"/>
      <c r="G99" s="17"/>
    </row>
    <row r="100" spans="1:7" customFormat="1" ht="30" customHeight="1" thickBot="1" x14ac:dyDescent="0.3">
      <c r="A100" s="17"/>
      <c r="B100" s="10"/>
      <c r="C100" s="11" t="str">
        <f>"= 7*ROUNDDOWN(("&amp;D100&amp;"/7),0)+25"</f>
        <v>= 7*ROUNDDOWN((42143/7),0)+25</v>
      </c>
      <c r="D100" s="12">
        <f>DAY</f>
        <v>42143</v>
      </c>
      <c r="E100" s="16">
        <f xml:space="preserve"> 7*ROUNDDOWN((D100/7),0)+25</f>
        <v>42165</v>
      </c>
      <c r="F100" s="13"/>
      <c r="G100" s="17"/>
    </row>
    <row r="101" spans="1:7" customFormat="1" ht="30" customHeight="1" thickTop="1" x14ac:dyDescent="0.25">
      <c r="A101" s="17"/>
      <c r="B101" s="6"/>
      <c r="C101" s="36" t="s">
        <v>5</v>
      </c>
      <c r="D101" s="36"/>
      <c r="E101" s="36"/>
      <c r="F101" s="7"/>
      <c r="G101" s="17"/>
    </row>
    <row r="102" spans="1:7" customFormat="1" ht="30" customHeight="1" thickBot="1" x14ac:dyDescent="0.3">
      <c r="A102" s="17"/>
      <c r="B102" s="10"/>
      <c r="C102" s="11" t="str">
        <f>"= 7*ROUNDDOWN(("&amp;D102&amp;"/7),0)+26"</f>
        <v>= 7*ROUNDDOWN((42143/7),0)+26</v>
      </c>
      <c r="D102" s="12">
        <f>DAY</f>
        <v>42143</v>
      </c>
      <c r="E102" s="16">
        <f xml:space="preserve"> 7*ROUNDDOWN((D102/7),0)+26</f>
        <v>42166</v>
      </c>
      <c r="F102" s="13"/>
      <c r="G102" s="17"/>
    </row>
    <row r="103" spans="1:7" customFormat="1" ht="30" customHeight="1" thickTop="1" x14ac:dyDescent="0.25">
      <c r="A103" s="17"/>
      <c r="B103" s="6"/>
      <c r="C103" s="36" t="s">
        <v>4</v>
      </c>
      <c r="D103" s="36"/>
      <c r="E103" s="36"/>
      <c r="F103" s="7"/>
      <c r="G103" s="17"/>
    </row>
    <row r="104" spans="1:7" customFormat="1" ht="30" customHeight="1" thickBot="1" x14ac:dyDescent="0.3">
      <c r="A104" s="17"/>
      <c r="B104" s="10"/>
      <c r="C104" s="11" t="str">
        <f>"= 7*ROUNDDOWN(("&amp;D104&amp;"/7),0)+27"</f>
        <v>= 7*ROUNDDOWN((42143/7),0)+27</v>
      </c>
      <c r="D104" s="12">
        <f>DAY</f>
        <v>42143</v>
      </c>
      <c r="E104" s="16">
        <f xml:space="preserve"> 7*ROUNDDOWN((D104/7),0)+27</f>
        <v>42167</v>
      </c>
      <c r="F104" s="13"/>
      <c r="G104" s="17"/>
    </row>
    <row r="105" spans="1:7" customFormat="1" ht="30" customHeight="1" thickTop="1" x14ac:dyDescent="0.25">
      <c r="A105" s="17"/>
      <c r="B105" s="6"/>
      <c r="C105" s="36" t="s">
        <v>0</v>
      </c>
      <c r="D105" s="36"/>
      <c r="E105" s="36"/>
      <c r="F105" s="7"/>
      <c r="G105" s="17"/>
    </row>
    <row r="106" spans="1:7" customFormat="1" ht="30" customHeight="1" thickBot="1" x14ac:dyDescent="0.3">
      <c r="A106" s="17"/>
      <c r="B106" s="10"/>
      <c r="C106" s="11" t="str">
        <f>"= 7*ROUNDDOWN(("&amp;D106&amp;"/7),0)+28"</f>
        <v>= 7*ROUNDDOWN((42143/7),0)+28</v>
      </c>
      <c r="D106" s="12">
        <f>DAY</f>
        <v>42143</v>
      </c>
      <c r="E106" s="16">
        <f xml:space="preserve"> 7*ROUNDDOWN((D106/7),0)+28</f>
        <v>42168</v>
      </c>
      <c r="F106" s="13"/>
      <c r="G106" s="17"/>
    </row>
    <row r="107" spans="1:7" customFormat="1" ht="30" customHeight="1" thickTop="1" x14ac:dyDescent="0.25">
      <c r="A107" s="17"/>
      <c r="B107" s="6"/>
      <c r="C107" s="36" t="s">
        <v>2</v>
      </c>
      <c r="D107" s="36"/>
      <c r="E107" s="36"/>
      <c r="F107" s="7"/>
      <c r="G107" s="17"/>
    </row>
    <row r="108" spans="1:7" customFormat="1" ht="30" customHeight="1" thickBot="1" x14ac:dyDescent="0.3">
      <c r="A108" s="17"/>
      <c r="B108" s="10"/>
      <c r="C108" s="11" t="str">
        <f>"= 7*ROUNDDOWN(("&amp;D108&amp;"/7),0)+29"</f>
        <v>= 7*ROUNDDOWN((42143/7),0)+29</v>
      </c>
      <c r="D108" s="12">
        <f>DAY</f>
        <v>42143</v>
      </c>
      <c r="E108" s="16">
        <f xml:space="preserve"> 7*ROUNDDOWN((D108/7),0)+29</f>
        <v>42169</v>
      </c>
      <c r="F108" s="13"/>
      <c r="G108" s="17"/>
    </row>
    <row r="109" spans="1:7" customFormat="1" ht="30" customHeight="1" thickTop="1" x14ac:dyDescent="0.25">
      <c r="A109" s="17"/>
      <c r="B109" s="6"/>
      <c r="C109" s="36" t="s">
        <v>6</v>
      </c>
      <c r="D109" s="36"/>
      <c r="E109" s="36"/>
      <c r="F109" s="7"/>
      <c r="G109" s="17"/>
    </row>
    <row r="110" spans="1:7" customFormat="1" ht="30" customHeight="1" thickBot="1" x14ac:dyDescent="0.3">
      <c r="A110" s="17"/>
      <c r="B110" s="10"/>
      <c r="C110" s="11" t="str">
        <f>"= 7*ROUNDDOWN(("&amp;D110&amp;"/7),0)+30"</f>
        <v>= 7*ROUNDDOWN((42143/7),0)+30</v>
      </c>
      <c r="D110" s="12">
        <f>DAY</f>
        <v>42143</v>
      </c>
      <c r="E110" s="16">
        <f xml:space="preserve"> 7*ROUNDDOWN((D110/7),0)+30</f>
        <v>42170</v>
      </c>
      <c r="F110" s="13"/>
      <c r="G110" s="17"/>
    </row>
    <row r="111" spans="1:7" customFormat="1" ht="30" customHeight="1" thickTop="1" x14ac:dyDescent="0.25">
      <c r="A111" s="17"/>
      <c r="B111" s="6"/>
      <c r="C111" s="36" t="s">
        <v>1</v>
      </c>
      <c r="D111" s="36"/>
      <c r="E111" s="36"/>
      <c r="F111" s="7"/>
      <c r="G111" s="17"/>
    </row>
    <row r="112" spans="1:7" customFormat="1" ht="30" customHeight="1" thickBot="1" x14ac:dyDescent="0.3">
      <c r="A112" s="17"/>
      <c r="B112" s="10"/>
      <c r="C112" s="11" t="str">
        <f>"= 7*ROUNDDOWN(("&amp;D112&amp;"/7),0)+31"</f>
        <v>= 7*ROUNDDOWN((42143/7),0)+31</v>
      </c>
      <c r="D112" s="12">
        <f>DAY</f>
        <v>42143</v>
      </c>
      <c r="E112" s="16">
        <f xml:space="preserve"> 7*ROUNDDOWN((D112/7),0)+31</f>
        <v>42171</v>
      </c>
      <c r="F112" s="13"/>
      <c r="G112" s="17"/>
    </row>
    <row r="113" spans="1:7" customFormat="1" ht="30" customHeight="1" thickTop="1" x14ac:dyDescent="0.25">
      <c r="A113" s="17"/>
      <c r="B113" s="6"/>
      <c r="C113" s="36" t="s">
        <v>3</v>
      </c>
      <c r="D113" s="36"/>
      <c r="E113" s="36"/>
      <c r="F113" s="7"/>
      <c r="G113" s="17"/>
    </row>
    <row r="114" spans="1:7" customFormat="1" ht="30" customHeight="1" thickBot="1" x14ac:dyDescent="0.3">
      <c r="A114" s="17"/>
      <c r="B114" s="10"/>
      <c r="C114" s="11" t="str">
        <f>"= 7*ROUNDDOWN(("&amp;D114&amp;"/7),0)+32"</f>
        <v>= 7*ROUNDDOWN((42143/7),0)+32</v>
      </c>
      <c r="D114" s="12">
        <f>DAY</f>
        <v>42143</v>
      </c>
      <c r="E114" s="16">
        <f xml:space="preserve"> 7*ROUNDDOWN((D114/7),0)+32</f>
        <v>42172</v>
      </c>
      <c r="F114" s="13"/>
      <c r="G114" s="17"/>
    </row>
    <row r="115" spans="1:7" customFormat="1" ht="30" customHeight="1" thickTop="1" x14ac:dyDescent="0.25">
      <c r="A115" s="17"/>
      <c r="B115" s="6"/>
      <c r="C115" s="36" t="s">
        <v>5</v>
      </c>
      <c r="D115" s="36"/>
      <c r="E115" s="36"/>
      <c r="F115" s="7"/>
      <c r="G115" s="17"/>
    </row>
    <row r="116" spans="1:7" customFormat="1" ht="30" customHeight="1" thickBot="1" x14ac:dyDescent="0.3">
      <c r="A116" s="17"/>
      <c r="B116" s="10"/>
      <c r="C116" s="11" t="str">
        <f>"= 7*ROUNDDOWN(("&amp;D116&amp;"/7),0)+33"</f>
        <v>= 7*ROUNDDOWN((42143/7),0)+33</v>
      </c>
      <c r="D116" s="12">
        <f>DAY</f>
        <v>42143</v>
      </c>
      <c r="E116" s="16">
        <f xml:space="preserve"> 7*ROUNDDOWN((D116/7),0)+33</f>
        <v>42173</v>
      </c>
      <c r="F116" s="13"/>
      <c r="G116" s="17"/>
    </row>
    <row r="117" spans="1:7" customFormat="1" ht="30" customHeight="1" thickTop="1" x14ac:dyDescent="0.25">
      <c r="A117" s="17"/>
      <c r="B117" s="6"/>
      <c r="C117" s="36" t="s">
        <v>4</v>
      </c>
      <c r="D117" s="36"/>
      <c r="E117" s="36"/>
      <c r="F117" s="7"/>
      <c r="G117" s="17"/>
    </row>
    <row r="118" spans="1:7" customFormat="1" ht="30" customHeight="1" thickBot="1" x14ac:dyDescent="0.3">
      <c r="A118" s="17"/>
      <c r="B118" s="10"/>
      <c r="C118" s="11" t="str">
        <f>"= 7*ROUNDDOWN(("&amp;D118&amp;"/7),0)+34"</f>
        <v>= 7*ROUNDDOWN((42143/7),0)+34</v>
      </c>
      <c r="D118" s="12">
        <f>DAY</f>
        <v>42143</v>
      </c>
      <c r="E118" s="16">
        <f xml:space="preserve"> 7*ROUNDDOWN((D118/7),0)+34</f>
        <v>42174</v>
      </c>
      <c r="F118" s="13"/>
      <c r="G118" s="17"/>
    </row>
    <row r="119" spans="1:7" customFormat="1" ht="30" customHeight="1" thickTop="1" x14ac:dyDescent="0.25">
      <c r="A119" s="17"/>
      <c r="B119" s="6"/>
      <c r="C119" s="36" t="s">
        <v>0</v>
      </c>
      <c r="D119" s="36"/>
      <c r="E119" s="36"/>
      <c r="F119" s="7"/>
      <c r="G119" s="17"/>
    </row>
    <row r="120" spans="1:7" customFormat="1" ht="30" customHeight="1" thickBot="1" x14ac:dyDescent="0.3">
      <c r="A120" s="17"/>
      <c r="B120" s="10"/>
      <c r="C120" s="11" t="str">
        <f>"= 7*ROUNDDOWN(("&amp;D120&amp;"/7),0)+35"</f>
        <v>= 7*ROUNDDOWN((42143/7),0)+35</v>
      </c>
      <c r="D120" s="12">
        <f>DAY</f>
        <v>42143</v>
      </c>
      <c r="E120" s="16">
        <f xml:space="preserve"> 7*ROUNDDOWN((D120/7),0)+35</f>
        <v>42175</v>
      </c>
      <c r="F120" s="13"/>
      <c r="G120" s="17"/>
    </row>
    <row r="121" spans="1:7" customFormat="1" ht="30" customHeight="1" thickTop="1" x14ac:dyDescent="0.25">
      <c r="A121" s="17"/>
      <c r="B121" s="6"/>
      <c r="C121" s="36" t="s">
        <v>2</v>
      </c>
      <c r="D121" s="36"/>
      <c r="E121" s="36"/>
      <c r="F121" s="7"/>
      <c r="G121" s="17"/>
    </row>
    <row r="122" spans="1:7" customFormat="1" ht="30" customHeight="1" thickBot="1" x14ac:dyDescent="0.3">
      <c r="A122" s="17"/>
      <c r="B122" s="10"/>
      <c r="C122" s="11" t="str">
        <f>"= 7*ROUNDDOWN(("&amp;D122&amp;"/7),0)+36"</f>
        <v>= 7*ROUNDDOWN((42143/7),0)+36</v>
      </c>
      <c r="D122" s="12">
        <f>C14*1</f>
        <v>42143</v>
      </c>
      <c r="E122" s="16">
        <f xml:space="preserve"> 7*ROUNDDOWN((D122/7),0)+36</f>
        <v>42176</v>
      </c>
      <c r="F122" s="13"/>
      <c r="G122" s="17"/>
    </row>
    <row r="123" spans="1:7" customFormat="1" ht="30" customHeight="1" thickTop="1" x14ac:dyDescent="0.25">
      <c r="A123" s="17"/>
      <c r="B123" s="6"/>
      <c r="C123" s="36" t="s">
        <v>6</v>
      </c>
      <c r="D123" s="36"/>
      <c r="E123" s="36"/>
      <c r="F123" s="7"/>
      <c r="G123" s="17"/>
    </row>
    <row r="124" spans="1:7" customFormat="1" ht="30" customHeight="1" thickBot="1" x14ac:dyDescent="0.3">
      <c r="A124" s="17"/>
      <c r="B124" s="10"/>
      <c r="C124" s="11" t="str">
        <f>"= 7*ROUNDDOWN(("&amp;D124&amp;"/7),0)+37"</f>
        <v>= 7*ROUNDDOWN((42143/7),0)+37</v>
      </c>
      <c r="D124" s="12">
        <f>DAY</f>
        <v>42143</v>
      </c>
      <c r="E124" s="16">
        <f xml:space="preserve"> 7*ROUNDDOWN((D124/7),0)+37</f>
        <v>42177</v>
      </c>
      <c r="F124" s="13"/>
      <c r="G124" s="17"/>
    </row>
    <row r="125" spans="1:7" customFormat="1" ht="30" customHeight="1" thickTop="1" x14ac:dyDescent="0.25">
      <c r="A125" s="17"/>
      <c r="B125" s="6"/>
      <c r="C125" s="36" t="s">
        <v>1</v>
      </c>
      <c r="D125" s="36"/>
      <c r="E125" s="36"/>
      <c r="F125" s="7"/>
      <c r="G125" s="17"/>
    </row>
    <row r="126" spans="1:7" customFormat="1" ht="30" customHeight="1" thickBot="1" x14ac:dyDescent="0.3">
      <c r="A126" s="17"/>
      <c r="B126" s="10"/>
      <c r="C126" s="11" t="str">
        <f>"= 7*ROUNDDOWN(("&amp;D126&amp;"/7),0)+38"</f>
        <v>= 7*ROUNDDOWN((42143/7),0)+38</v>
      </c>
      <c r="D126" s="12">
        <f>DAY</f>
        <v>42143</v>
      </c>
      <c r="E126" s="16">
        <f xml:space="preserve"> 7*ROUNDDOWN((D126/7),0)+38</f>
        <v>42178</v>
      </c>
      <c r="F126" s="13"/>
      <c r="G126" s="17"/>
    </row>
    <row r="127" spans="1:7" customFormat="1" ht="30" customHeight="1" thickTop="1" x14ac:dyDescent="0.25">
      <c r="A127" s="17"/>
      <c r="B127" s="6"/>
      <c r="C127" s="36" t="s">
        <v>3</v>
      </c>
      <c r="D127" s="36"/>
      <c r="E127" s="36"/>
      <c r="F127" s="7"/>
      <c r="G127" s="17"/>
    </row>
    <row r="128" spans="1:7" customFormat="1" ht="30" customHeight="1" thickBot="1" x14ac:dyDescent="0.3">
      <c r="A128" s="17"/>
      <c r="B128" s="10"/>
      <c r="C128" s="11" t="str">
        <f>"= 7*ROUNDDOWN(("&amp;D128&amp;"/7),0)+39"</f>
        <v>= 7*ROUNDDOWN((42143/7),0)+39</v>
      </c>
      <c r="D128" s="12">
        <f>DAY</f>
        <v>42143</v>
      </c>
      <c r="E128" s="16">
        <f xml:space="preserve"> 7*ROUNDDOWN((D128/7),0)+39</f>
        <v>42179</v>
      </c>
      <c r="F128" s="13"/>
      <c r="G128" s="17"/>
    </row>
    <row r="129" spans="1:7" customFormat="1" ht="30" customHeight="1" thickTop="1" x14ac:dyDescent="0.25">
      <c r="A129" s="17"/>
      <c r="B129" s="6"/>
      <c r="C129" s="36" t="s">
        <v>5</v>
      </c>
      <c r="D129" s="36"/>
      <c r="E129" s="36"/>
      <c r="F129" s="7"/>
      <c r="G129" s="17"/>
    </row>
    <row r="130" spans="1:7" customFormat="1" ht="30" customHeight="1" thickBot="1" x14ac:dyDescent="0.3">
      <c r="A130" s="17"/>
      <c r="B130" s="10"/>
      <c r="C130" s="11" t="str">
        <f>"= 7*ROUNDDOWN(("&amp;D130&amp;"/7),0)+40"</f>
        <v>= 7*ROUNDDOWN((42143/7),0)+40</v>
      </c>
      <c r="D130" s="12">
        <f>DAY</f>
        <v>42143</v>
      </c>
      <c r="E130" s="16">
        <f xml:space="preserve"> 7*ROUNDDOWN((D130/7),0)+40</f>
        <v>42180</v>
      </c>
      <c r="F130" s="13"/>
      <c r="G130" s="17"/>
    </row>
    <row r="131" spans="1:7" customFormat="1" ht="30" customHeight="1" thickTop="1" x14ac:dyDescent="0.25">
      <c r="A131" s="17"/>
      <c r="B131" s="6"/>
      <c r="C131" s="36" t="s">
        <v>4</v>
      </c>
      <c r="D131" s="36"/>
      <c r="E131" s="36"/>
      <c r="F131" s="7"/>
      <c r="G131" s="17"/>
    </row>
    <row r="132" spans="1:7" customFormat="1" ht="30" customHeight="1" thickBot="1" x14ac:dyDescent="0.3">
      <c r="A132" s="17"/>
      <c r="B132" s="10"/>
      <c r="C132" s="11" t="str">
        <f>"= 7*ROUNDDOWN(("&amp;D132&amp;"/7),0)+41"</f>
        <v>= 7*ROUNDDOWN((42143/7),0)+41</v>
      </c>
      <c r="D132" s="12">
        <f>DAY</f>
        <v>42143</v>
      </c>
      <c r="E132" s="16">
        <f xml:space="preserve"> 7*ROUNDDOWN((D132/7),0)+41</f>
        <v>42181</v>
      </c>
      <c r="F132" s="13"/>
      <c r="G132" s="17"/>
    </row>
    <row r="133" spans="1:7" customFormat="1" ht="30" customHeight="1" thickTop="1" x14ac:dyDescent="0.25">
      <c r="A133" s="17"/>
      <c r="B133" s="6"/>
      <c r="C133" s="36" t="s">
        <v>0</v>
      </c>
      <c r="D133" s="36"/>
      <c r="E133" s="36"/>
      <c r="F133" s="7"/>
      <c r="G133" s="17"/>
    </row>
    <row r="134" spans="1:7" customFormat="1" ht="30" customHeight="1" thickBot="1" x14ac:dyDescent="0.3">
      <c r="A134" s="17"/>
      <c r="B134" s="10"/>
      <c r="C134" s="11" t="str">
        <f>"= 7*ROUNDDOWN(("&amp;D134&amp;"/7),0)+42"</f>
        <v>= 7*ROUNDDOWN((42143/7),0)+42</v>
      </c>
      <c r="D134" s="12">
        <f>DAY</f>
        <v>42143</v>
      </c>
      <c r="E134" s="16">
        <f xml:space="preserve"> 7*ROUNDDOWN((D134/7),0)+42</f>
        <v>42182</v>
      </c>
      <c r="F134" s="13"/>
      <c r="G134" s="17"/>
    </row>
    <row r="135" spans="1:7" customFormat="1" ht="30" customHeight="1" thickTop="1" x14ac:dyDescent="0.25">
      <c r="A135" s="17"/>
      <c r="B135" s="6"/>
      <c r="C135" s="36" t="s">
        <v>2</v>
      </c>
      <c r="D135" s="36"/>
      <c r="E135" s="36"/>
      <c r="F135" s="7"/>
      <c r="G135" s="17"/>
    </row>
    <row r="136" spans="1:7" customFormat="1" ht="30" customHeight="1" thickBot="1" x14ac:dyDescent="0.3">
      <c r="A136" s="17"/>
      <c r="B136" s="10"/>
      <c r="C136" s="11" t="str">
        <f>"= 7*ROUNDDOWN(("&amp;D136&amp;"/7),0)+43"</f>
        <v>= 7*ROUNDDOWN((42143/7),0)+43</v>
      </c>
      <c r="D136" s="12">
        <f>DAY</f>
        <v>42143</v>
      </c>
      <c r="E136" s="16">
        <f xml:space="preserve"> 7*ROUNDDOWN((D136/7),0)+43</f>
        <v>42183</v>
      </c>
      <c r="F136" s="13"/>
      <c r="G136" s="17"/>
    </row>
    <row r="137" spans="1:7" customFormat="1" ht="30" customHeight="1" thickTop="1" x14ac:dyDescent="0.25">
      <c r="A137" s="17"/>
      <c r="B137" s="6"/>
      <c r="C137" s="36" t="s">
        <v>6</v>
      </c>
      <c r="D137" s="36"/>
      <c r="E137" s="36"/>
      <c r="F137" s="7"/>
      <c r="G137" s="17"/>
    </row>
    <row r="138" spans="1:7" customFormat="1" ht="30" customHeight="1" thickBot="1" x14ac:dyDescent="0.3">
      <c r="A138" s="17"/>
      <c r="B138" s="10"/>
      <c r="C138" s="11" t="str">
        <f>"= 7*ROUNDDOWN(("&amp;D138&amp;"/7),0)+44"</f>
        <v>= 7*ROUNDDOWN((42143/7),0)+44</v>
      </c>
      <c r="D138" s="12">
        <f>DAY</f>
        <v>42143</v>
      </c>
      <c r="E138" s="16">
        <f xml:space="preserve"> 7*ROUNDDOWN((D138/7),0)+44</f>
        <v>42184</v>
      </c>
      <c r="F138" s="13"/>
      <c r="G138" s="17"/>
    </row>
    <row r="139" spans="1:7" customFormat="1" ht="30" customHeight="1" thickTop="1" x14ac:dyDescent="0.25">
      <c r="A139" s="17"/>
      <c r="B139" s="6"/>
      <c r="C139" s="36" t="s">
        <v>1</v>
      </c>
      <c r="D139" s="36"/>
      <c r="E139" s="36"/>
      <c r="F139" s="7"/>
      <c r="G139" s="17"/>
    </row>
    <row r="140" spans="1:7" customFormat="1" ht="30" customHeight="1" thickBot="1" x14ac:dyDescent="0.3">
      <c r="A140" s="17"/>
      <c r="B140" s="10"/>
      <c r="C140" s="11" t="str">
        <f>"= 7*ROUNDDOWN(("&amp;D140&amp;"/7),0)+45"</f>
        <v>= 7*ROUNDDOWN((42143/7),0)+45</v>
      </c>
      <c r="D140" s="12">
        <f>DAY</f>
        <v>42143</v>
      </c>
      <c r="E140" s="16">
        <f xml:space="preserve"> 7*ROUNDDOWN((D140/7),0)+45</f>
        <v>42185</v>
      </c>
      <c r="F140" s="13"/>
      <c r="G140" s="17"/>
    </row>
    <row r="141" spans="1:7" customFormat="1" ht="30" customHeight="1" thickTop="1" x14ac:dyDescent="0.25">
      <c r="A141" s="17"/>
      <c r="B141" s="6"/>
      <c r="C141" s="36" t="s">
        <v>3</v>
      </c>
      <c r="D141" s="36"/>
      <c r="E141" s="36"/>
      <c r="F141" s="7"/>
      <c r="G141" s="17"/>
    </row>
    <row r="142" spans="1:7" customFormat="1" ht="30" customHeight="1" thickBot="1" x14ac:dyDescent="0.3">
      <c r="A142" s="17"/>
      <c r="B142" s="10"/>
      <c r="C142" s="11" t="str">
        <f>"= 7*ROUNDDOWN(("&amp;D142&amp;"/7),0)+46"</f>
        <v>= 7*ROUNDDOWN((42143/7),0)+46</v>
      </c>
      <c r="D142" s="12">
        <f>DAY</f>
        <v>42143</v>
      </c>
      <c r="E142" s="16">
        <f xml:space="preserve"> 7*ROUNDDOWN((D142/7),0)+46</f>
        <v>42186</v>
      </c>
      <c r="F142" s="13"/>
      <c r="G142" s="17"/>
    </row>
    <row r="143" spans="1:7" customFormat="1" ht="30" customHeight="1" thickTop="1" x14ac:dyDescent="0.25">
      <c r="A143" s="17"/>
      <c r="B143" s="6"/>
      <c r="C143" s="36" t="s">
        <v>5</v>
      </c>
      <c r="D143" s="36"/>
      <c r="E143" s="36"/>
      <c r="F143" s="7"/>
      <c r="G143" s="17"/>
    </row>
    <row r="144" spans="1:7" customFormat="1" ht="30" customHeight="1" thickBot="1" x14ac:dyDescent="0.3">
      <c r="A144" s="17"/>
      <c r="B144" s="10"/>
      <c r="C144" s="11" t="str">
        <f>"= 7*ROUNDDOWN(("&amp;D144&amp;"/7),0)+47"</f>
        <v>= 7*ROUNDDOWN((42143/7),0)+47</v>
      </c>
      <c r="D144" s="12">
        <f>DAY</f>
        <v>42143</v>
      </c>
      <c r="E144" s="16">
        <f xml:space="preserve"> 7*ROUNDDOWN((D144/7),0)+47</f>
        <v>42187</v>
      </c>
      <c r="F144" s="13"/>
      <c r="G144" s="17"/>
    </row>
    <row r="145" spans="1:7" customFormat="1" ht="30" customHeight="1" thickTop="1" x14ac:dyDescent="0.25">
      <c r="A145" s="17"/>
      <c r="B145" s="6"/>
      <c r="C145" s="36" t="s">
        <v>4</v>
      </c>
      <c r="D145" s="36"/>
      <c r="E145" s="36"/>
      <c r="F145" s="7"/>
      <c r="G145" s="17"/>
    </row>
    <row r="146" spans="1:7" customFormat="1" ht="30" customHeight="1" thickBot="1" x14ac:dyDescent="0.3">
      <c r="A146" s="17"/>
      <c r="B146" s="10"/>
      <c r="C146" s="11" t="str">
        <f>"= 7*ROUNDDOWN(("&amp;D146&amp;"/7),0)+48"</f>
        <v>= 7*ROUNDDOWN((42143/7),0)+48</v>
      </c>
      <c r="D146" s="12">
        <f>DAY</f>
        <v>42143</v>
      </c>
      <c r="E146" s="16">
        <f xml:space="preserve"> 7*ROUNDDOWN((D146/7),0)+48</f>
        <v>42188</v>
      </c>
      <c r="F146" s="13"/>
      <c r="G146" s="17"/>
    </row>
    <row r="147" spans="1:7" customFormat="1" ht="30" customHeight="1" thickTop="1" x14ac:dyDescent="0.25">
      <c r="A147" s="17"/>
      <c r="B147" s="6"/>
      <c r="C147" s="36" t="s">
        <v>0</v>
      </c>
      <c r="D147" s="36"/>
      <c r="E147" s="36"/>
      <c r="F147" s="7"/>
      <c r="G147" s="17"/>
    </row>
    <row r="148" spans="1:7" customFormat="1" ht="30" customHeight="1" thickBot="1" x14ac:dyDescent="0.3">
      <c r="A148" s="17"/>
      <c r="B148" s="10"/>
      <c r="C148" s="11" t="str">
        <f>"= 7*ROUNDDOWN(("&amp;D148&amp;"/7),0)+49"</f>
        <v>= 7*ROUNDDOWN((42143/7),0)+49</v>
      </c>
      <c r="D148" s="12">
        <f>DAY</f>
        <v>42143</v>
      </c>
      <c r="E148" s="16">
        <f xml:space="preserve"> 7*ROUNDDOWN((D148/7),0)+49</f>
        <v>42189</v>
      </c>
      <c r="F148" s="13"/>
      <c r="G148" s="17"/>
    </row>
    <row r="149" spans="1:7" customFormat="1" ht="30" customHeight="1" thickTop="1" x14ac:dyDescent="0.25">
      <c r="A149" s="17"/>
      <c r="B149" s="6"/>
      <c r="C149" s="36" t="s">
        <v>2</v>
      </c>
      <c r="D149" s="36"/>
      <c r="E149" s="36"/>
      <c r="F149" s="7"/>
      <c r="G149" s="17"/>
    </row>
    <row r="150" spans="1:7" customFormat="1" ht="30" customHeight="1" thickBot="1" x14ac:dyDescent="0.3">
      <c r="A150" s="17"/>
      <c r="B150" s="14"/>
      <c r="C150" s="11" t="str">
        <f>"= 7*ROUNDDOWN(("&amp;D150&amp;"/7),0)+50"</f>
        <v>= 7*ROUNDDOWN((42143/7),0)+50</v>
      </c>
      <c r="D150" s="12">
        <f>DAY</f>
        <v>42143</v>
      </c>
      <c r="E150" s="16">
        <f xml:space="preserve"> 7*ROUNDDOWN((D150/7),0)+50</f>
        <v>42190</v>
      </c>
      <c r="F150" s="15"/>
      <c r="G150" s="17"/>
    </row>
    <row r="151" spans="1:7" customFormat="1" ht="3" customHeight="1" thickTop="1" x14ac:dyDescent="0.25">
      <c r="A151" s="17"/>
      <c r="B151" s="17"/>
      <c r="C151" s="4"/>
      <c r="D151" s="4"/>
      <c r="E151" s="4"/>
      <c r="F151" s="4"/>
      <c r="G151" s="4"/>
    </row>
    <row r="152" spans="1:7" customFormat="1" hidden="1" x14ac:dyDescent="0.25">
      <c r="A152" s="3"/>
      <c r="B152" s="1"/>
      <c r="C152" s="1"/>
      <c r="D152" s="1"/>
      <c r="E152" s="1"/>
      <c r="F152" s="1"/>
      <c r="G152" s="1"/>
    </row>
    <row r="153" spans="1:7" customFormat="1" hidden="1" x14ac:dyDescent="0.25">
      <c r="A153" s="3"/>
      <c r="B153" s="1"/>
      <c r="C153" s="1"/>
      <c r="D153" s="1"/>
      <c r="E153" s="1"/>
      <c r="F153" s="1"/>
      <c r="G153" s="1"/>
    </row>
    <row r="154" spans="1:7" customFormat="1" hidden="1" x14ac:dyDescent="0.25">
      <c r="A154" s="3"/>
      <c r="B154" s="1"/>
      <c r="C154" s="1"/>
      <c r="D154" s="1"/>
      <c r="E154" s="1"/>
      <c r="F154" s="1"/>
      <c r="G154" s="1"/>
    </row>
    <row r="155" spans="1:7" customFormat="1" hidden="1" x14ac:dyDescent="0.25">
      <c r="A155" s="3"/>
      <c r="B155" s="1"/>
      <c r="C155" s="1"/>
      <c r="D155" s="1"/>
      <c r="E155" s="1"/>
      <c r="F155" s="1"/>
      <c r="G155" s="1"/>
    </row>
    <row r="156" spans="1:7" customFormat="1" hidden="1" x14ac:dyDescent="0.25">
      <c r="A156" s="3"/>
      <c r="B156" s="1"/>
      <c r="C156" s="1"/>
      <c r="D156" s="1"/>
      <c r="E156" s="1"/>
      <c r="F156" s="1"/>
      <c r="G156" s="1"/>
    </row>
    <row r="157" spans="1:7" customFormat="1" hidden="1" x14ac:dyDescent="0.25">
      <c r="A157" s="3"/>
      <c r="B157" s="1"/>
      <c r="C157" s="1"/>
      <c r="D157" s="1"/>
      <c r="E157" s="1"/>
      <c r="F157" s="1"/>
      <c r="G157" s="1"/>
    </row>
    <row r="158" spans="1:7" customFormat="1" hidden="1" x14ac:dyDescent="0.25">
      <c r="A158" s="3"/>
      <c r="B158" s="1"/>
      <c r="C158" s="1"/>
      <c r="D158" s="1"/>
      <c r="E158" s="1"/>
      <c r="F158" s="1"/>
      <c r="G158" s="1"/>
    </row>
    <row r="159" spans="1:7" customFormat="1" hidden="1" x14ac:dyDescent="0.25">
      <c r="A159" s="3"/>
      <c r="B159" s="1"/>
      <c r="C159" s="1"/>
      <c r="D159" s="1"/>
      <c r="E159" s="1"/>
      <c r="F159" s="1"/>
      <c r="G159" s="1"/>
    </row>
    <row r="160" spans="1:7" customFormat="1" hidden="1" x14ac:dyDescent="0.25">
      <c r="A160" s="3"/>
      <c r="B160" s="1"/>
      <c r="C160" s="1"/>
      <c r="D160" s="1"/>
      <c r="E160" s="1"/>
      <c r="F160" s="1"/>
      <c r="G160" s="1"/>
    </row>
    <row r="161" spans="1:7" customFormat="1" hidden="1" x14ac:dyDescent="0.25">
      <c r="A161" s="3"/>
      <c r="B161" s="1"/>
      <c r="C161" s="1"/>
      <c r="D161" s="1"/>
      <c r="E161" s="1"/>
      <c r="F161" s="1"/>
      <c r="G161" s="1"/>
    </row>
    <row r="162" spans="1:7" customFormat="1" hidden="1" x14ac:dyDescent="0.25">
      <c r="A162" s="3"/>
      <c r="B162" s="1"/>
      <c r="C162" s="1"/>
      <c r="D162" s="1"/>
      <c r="E162" s="1"/>
      <c r="F162" s="1"/>
      <c r="G162" s="1"/>
    </row>
    <row r="163" spans="1:7" customFormat="1" hidden="1" x14ac:dyDescent="0.25">
      <c r="A163" s="3"/>
      <c r="B163" s="1"/>
      <c r="C163" s="1"/>
      <c r="D163" s="1"/>
      <c r="E163" s="1"/>
      <c r="F163" s="1"/>
      <c r="G163" s="1"/>
    </row>
    <row r="164" spans="1:7" customFormat="1" hidden="1" x14ac:dyDescent="0.25">
      <c r="A164" s="3"/>
      <c r="B164" s="1"/>
      <c r="C164" s="1"/>
      <c r="D164" s="1"/>
      <c r="E164" s="1"/>
      <c r="F164" s="1"/>
      <c r="G164" s="1"/>
    </row>
    <row r="165" spans="1:7" customFormat="1" hidden="1" x14ac:dyDescent="0.25">
      <c r="A165" s="3"/>
      <c r="B165" s="1"/>
      <c r="C165" s="1"/>
      <c r="D165" s="1"/>
      <c r="E165" s="1"/>
      <c r="F165" s="1"/>
      <c r="G165" s="1"/>
    </row>
    <row r="166" spans="1:7" customFormat="1" hidden="1" x14ac:dyDescent="0.25">
      <c r="A166" s="3"/>
      <c r="B166" s="1"/>
      <c r="C166" s="1"/>
      <c r="D166" s="1"/>
      <c r="E166" s="1"/>
      <c r="F166" s="1"/>
      <c r="G166" s="1"/>
    </row>
    <row r="167" spans="1:7" customFormat="1" hidden="1" x14ac:dyDescent="0.25">
      <c r="A167" s="3"/>
      <c r="B167" s="1"/>
      <c r="C167" s="1"/>
      <c r="D167" s="1"/>
      <c r="E167" s="1"/>
      <c r="F167" s="1"/>
      <c r="G167" s="1"/>
    </row>
    <row r="168" spans="1:7" customFormat="1" hidden="1" x14ac:dyDescent="0.25">
      <c r="A168" s="3"/>
      <c r="B168" s="1"/>
      <c r="C168" s="1"/>
      <c r="D168" s="1"/>
      <c r="E168" s="1"/>
      <c r="F168" s="1"/>
      <c r="G168" s="1"/>
    </row>
    <row r="169" spans="1:7" customFormat="1" hidden="1" x14ac:dyDescent="0.25">
      <c r="A169" s="3"/>
      <c r="B169" s="1"/>
      <c r="C169" s="1"/>
      <c r="D169" s="1"/>
      <c r="E169" s="1"/>
      <c r="F169" s="1"/>
      <c r="G169" s="1"/>
    </row>
    <row r="170" spans="1:7" customFormat="1" hidden="1" x14ac:dyDescent="0.25">
      <c r="A170" s="3"/>
      <c r="B170" s="1"/>
      <c r="C170" s="1"/>
      <c r="D170" s="1"/>
      <c r="E170" s="1"/>
      <c r="F170" s="1"/>
      <c r="G170" s="1"/>
    </row>
    <row r="171" spans="1:7" customFormat="1" hidden="1" x14ac:dyDescent="0.25">
      <c r="A171" s="3"/>
      <c r="B171" s="1"/>
      <c r="C171" s="1"/>
      <c r="D171" s="1"/>
      <c r="E171" s="1"/>
      <c r="F171" s="1"/>
      <c r="G171" s="1"/>
    </row>
    <row r="172" spans="1:7" customFormat="1" hidden="1" x14ac:dyDescent="0.25">
      <c r="A172" s="3"/>
      <c r="B172" s="1"/>
      <c r="C172" s="1"/>
      <c r="D172" s="1"/>
      <c r="E172" s="1"/>
      <c r="F172" s="1"/>
      <c r="G172" s="1"/>
    </row>
    <row r="173" spans="1:7" customFormat="1" hidden="1" x14ac:dyDescent="0.25">
      <c r="A173" s="3"/>
      <c r="B173" s="1"/>
      <c r="C173" s="1"/>
      <c r="D173" s="1"/>
      <c r="E173" s="1"/>
      <c r="F173" s="1"/>
      <c r="G173" s="1"/>
    </row>
    <row r="174" spans="1:7" customFormat="1" hidden="1" x14ac:dyDescent="0.25">
      <c r="A174" s="3"/>
      <c r="B174" s="1"/>
      <c r="C174" s="1"/>
      <c r="D174" s="1"/>
      <c r="E174" s="1"/>
      <c r="F174" s="1"/>
      <c r="G174" s="1"/>
    </row>
    <row r="175" spans="1:7" customFormat="1" hidden="1" x14ac:dyDescent="0.25">
      <c r="A175" s="3"/>
      <c r="B175" s="1"/>
      <c r="C175" s="1"/>
      <c r="D175" s="1"/>
      <c r="E175" s="1"/>
      <c r="F175" s="1"/>
      <c r="G175" s="1"/>
    </row>
    <row r="176" spans="1:7" customFormat="1" hidden="1" x14ac:dyDescent="0.25">
      <c r="A176" s="3"/>
      <c r="B176" s="1"/>
      <c r="C176" s="1"/>
      <c r="D176" s="1"/>
      <c r="E176" s="1"/>
      <c r="F176" s="1"/>
      <c r="G176" s="1"/>
    </row>
    <row r="177" spans="1:7" customFormat="1" hidden="1" x14ac:dyDescent="0.25">
      <c r="A177" s="3"/>
      <c r="B177" s="1"/>
      <c r="C177" s="1"/>
      <c r="D177" s="1"/>
      <c r="E177" s="1"/>
      <c r="F177" s="1"/>
      <c r="G177" s="1"/>
    </row>
    <row r="178" spans="1:7" customFormat="1" hidden="1" x14ac:dyDescent="0.25">
      <c r="A178" s="3"/>
      <c r="B178" s="1"/>
      <c r="C178" s="1"/>
      <c r="D178" s="1"/>
      <c r="E178" s="1"/>
      <c r="F178" s="1"/>
      <c r="G178" s="1"/>
    </row>
    <row r="179" spans="1:7" customFormat="1" hidden="1" x14ac:dyDescent="0.25">
      <c r="A179" s="3"/>
      <c r="B179" s="1"/>
      <c r="C179" s="1"/>
      <c r="D179" s="1"/>
      <c r="E179" s="1"/>
      <c r="F179" s="1"/>
      <c r="G179" s="1"/>
    </row>
    <row r="180" spans="1:7" customFormat="1" hidden="1" x14ac:dyDescent="0.25">
      <c r="A180" s="3"/>
      <c r="B180" s="1"/>
      <c r="C180" s="1"/>
      <c r="D180" s="1"/>
      <c r="E180" s="1"/>
      <c r="F180" s="1"/>
      <c r="G180" s="1"/>
    </row>
    <row r="181" spans="1:7" customFormat="1" hidden="1" x14ac:dyDescent="0.25">
      <c r="A181" s="3"/>
      <c r="B181" s="1"/>
      <c r="C181" s="1"/>
      <c r="D181" s="1"/>
      <c r="E181" s="1"/>
      <c r="F181" s="1"/>
      <c r="G181" s="1"/>
    </row>
    <row r="182" spans="1:7" customFormat="1" hidden="1" x14ac:dyDescent="0.25">
      <c r="A182" s="3"/>
      <c r="B182" s="1"/>
      <c r="C182" s="1"/>
      <c r="D182" s="1"/>
      <c r="E182" s="1"/>
      <c r="F182" s="1"/>
      <c r="G182" s="1"/>
    </row>
    <row r="183" spans="1:7" customFormat="1" hidden="1" x14ac:dyDescent="0.25">
      <c r="A183" s="3"/>
      <c r="B183" s="1"/>
      <c r="C183" s="1"/>
      <c r="D183" s="1"/>
      <c r="E183" s="1"/>
      <c r="F183" s="1"/>
      <c r="G183" s="1"/>
    </row>
    <row r="184" spans="1:7" customFormat="1" hidden="1" x14ac:dyDescent="0.25">
      <c r="A184" s="3"/>
      <c r="B184" s="1"/>
      <c r="C184" s="1"/>
      <c r="D184" s="1"/>
      <c r="E184" s="1"/>
      <c r="F184" s="1"/>
      <c r="G184" s="1"/>
    </row>
    <row r="185" spans="1:7" customFormat="1" hidden="1" x14ac:dyDescent="0.25">
      <c r="A185" s="3"/>
      <c r="B185" s="1"/>
      <c r="C185" s="1"/>
      <c r="D185" s="1"/>
      <c r="E185" s="1"/>
      <c r="F185" s="1"/>
      <c r="G185" s="1"/>
    </row>
    <row r="186" spans="1:7" customFormat="1" hidden="1" x14ac:dyDescent="0.25">
      <c r="A186" s="3"/>
      <c r="B186" s="1"/>
      <c r="C186" s="1"/>
      <c r="D186" s="1"/>
      <c r="E186" s="1"/>
      <c r="F186" s="1"/>
      <c r="G186" s="1"/>
    </row>
    <row r="187" spans="1:7" customFormat="1" hidden="1" x14ac:dyDescent="0.25">
      <c r="A187" s="3"/>
      <c r="B187" s="1"/>
      <c r="C187" s="1"/>
      <c r="D187" s="1"/>
      <c r="E187" s="1"/>
      <c r="F187" s="1"/>
      <c r="G187" s="1"/>
    </row>
    <row r="188" spans="1:7" customFormat="1" hidden="1" x14ac:dyDescent="0.25">
      <c r="A188" s="3"/>
      <c r="B188" s="1"/>
      <c r="C188" s="1"/>
      <c r="D188" s="1"/>
      <c r="E188" s="1"/>
      <c r="F188" s="1"/>
      <c r="G188" s="1"/>
    </row>
    <row r="189" spans="1:7" customFormat="1" hidden="1" x14ac:dyDescent="0.25">
      <c r="A189" s="3"/>
      <c r="B189" s="1"/>
      <c r="C189" s="1"/>
      <c r="D189" s="1"/>
      <c r="E189" s="1"/>
      <c r="F189" s="1"/>
      <c r="G189" s="1"/>
    </row>
    <row r="190" spans="1:7" customFormat="1" hidden="1" x14ac:dyDescent="0.25">
      <c r="A190" s="3"/>
      <c r="B190" s="1"/>
      <c r="C190" s="1"/>
      <c r="D190" s="1"/>
      <c r="E190" s="1"/>
      <c r="F190" s="1"/>
      <c r="G190" s="1"/>
    </row>
    <row r="191" spans="1:7" customFormat="1" hidden="1" x14ac:dyDescent="0.25">
      <c r="A191" s="3"/>
      <c r="B191" s="1"/>
      <c r="C191" s="1"/>
      <c r="D191" s="1"/>
      <c r="E191" s="1"/>
      <c r="F191" s="1"/>
      <c r="G191" s="1"/>
    </row>
    <row r="192" spans="1:7" customFormat="1" hidden="1" x14ac:dyDescent="0.25">
      <c r="A192" s="3"/>
      <c r="B192" s="1"/>
      <c r="C192" s="1"/>
      <c r="D192" s="1"/>
      <c r="E192" s="1"/>
      <c r="F192" s="1"/>
      <c r="G192" s="1"/>
    </row>
    <row r="193" spans="1:7" customFormat="1" hidden="1" x14ac:dyDescent="0.25">
      <c r="A193" s="3"/>
      <c r="B193" s="1"/>
      <c r="C193" s="1"/>
      <c r="D193" s="1"/>
      <c r="E193" s="1"/>
      <c r="F193" s="1"/>
      <c r="G193" s="1"/>
    </row>
    <row r="194" spans="1:7" customFormat="1" hidden="1" x14ac:dyDescent="0.25">
      <c r="A194" s="3"/>
      <c r="B194" s="1"/>
      <c r="C194" s="1"/>
      <c r="D194" s="1"/>
      <c r="E194" s="1"/>
      <c r="F194" s="1"/>
      <c r="G194" s="1"/>
    </row>
    <row r="195" spans="1:7" customFormat="1" hidden="1" x14ac:dyDescent="0.25">
      <c r="A195" s="3"/>
      <c r="B195" s="1"/>
      <c r="C195" s="1"/>
      <c r="D195" s="1"/>
      <c r="E195" s="1"/>
      <c r="F195" s="1"/>
      <c r="G195" s="1"/>
    </row>
    <row r="196" spans="1:7" customFormat="1" hidden="1" x14ac:dyDescent="0.25">
      <c r="A196" s="3"/>
      <c r="B196" s="1"/>
      <c r="C196" s="1"/>
      <c r="D196" s="1"/>
      <c r="E196" s="1"/>
      <c r="F196" s="1"/>
      <c r="G196" s="1"/>
    </row>
    <row r="197" spans="1:7" customFormat="1" hidden="1" x14ac:dyDescent="0.25">
      <c r="A197" s="3"/>
      <c r="B197" s="1"/>
      <c r="C197" s="1"/>
      <c r="D197" s="1"/>
      <c r="E197" s="1"/>
      <c r="F197" s="1"/>
      <c r="G197" s="1"/>
    </row>
    <row r="198" spans="1:7" customFormat="1" hidden="1" x14ac:dyDescent="0.25">
      <c r="A198" s="3"/>
      <c r="B198" s="1"/>
      <c r="C198" s="1"/>
      <c r="D198" s="1"/>
      <c r="E198" s="1"/>
      <c r="F198" s="1"/>
      <c r="G198" s="1"/>
    </row>
    <row r="199" spans="1:7" customFormat="1" hidden="1" x14ac:dyDescent="0.25">
      <c r="A199" s="3"/>
      <c r="B199" s="1"/>
      <c r="C199" s="1"/>
      <c r="D199" s="1"/>
      <c r="E199" s="1"/>
      <c r="F199" s="1"/>
      <c r="G199" s="1"/>
    </row>
    <row r="200" spans="1:7" customFormat="1" hidden="1" x14ac:dyDescent="0.25">
      <c r="A200" s="3"/>
      <c r="B200" s="1"/>
      <c r="C200" s="1"/>
      <c r="D200" s="1"/>
      <c r="E200" s="1"/>
      <c r="F200" s="1"/>
      <c r="G200" s="1"/>
    </row>
    <row r="201" spans="1:7" customFormat="1" hidden="1" x14ac:dyDescent="0.25">
      <c r="A201" s="3"/>
      <c r="B201" s="1"/>
      <c r="C201" s="1"/>
      <c r="D201" s="1"/>
      <c r="E201" s="1"/>
      <c r="F201" s="1"/>
      <c r="G201" s="1"/>
    </row>
    <row r="202" spans="1:7" customFormat="1" hidden="1" x14ac:dyDescent="0.25">
      <c r="A202" s="3"/>
      <c r="B202" s="1"/>
      <c r="C202" s="1"/>
      <c r="D202" s="1"/>
      <c r="E202" s="1"/>
      <c r="F202" s="1"/>
      <c r="G202" s="1"/>
    </row>
    <row r="203" spans="1:7" customFormat="1" hidden="1" x14ac:dyDescent="0.25">
      <c r="A203" s="3"/>
      <c r="B203" s="1"/>
      <c r="C203" s="1"/>
      <c r="D203" s="1"/>
      <c r="E203" s="1"/>
      <c r="F203" s="1"/>
      <c r="G203" s="1"/>
    </row>
    <row r="204" spans="1:7" customFormat="1" hidden="1" x14ac:dyDescent="0.25">
      <c r="A204" s="3"/>
      <c r="B204" s="1"/>
      <c r="C204" s="1"/>
      <c r="D204" s="1"/>
      <c r="E204" s="1"/>
      <c r="F204" s="1"/>
      <c r="G204" s="1"/>
    </row>
    <row r="205" spans="1:7" customFormat="1" hidden="1" x14ac:dyDescent="0.25">
      <c r="A205" s="3"/>
      <c r="B205" s="1"/>
      <c r="C205" s="1"/>
      <c r="D205" s="1"/>
      <c r="E205" s="1"/>
      <c r="F205" s="1"/>
      <c r="G205" s="1"/>
    </row>
    <row r="206" spans="1:7" customFormat="1" hidden="1" x14ac:dyDescent="0.25">
      <c r="A206" s="3"/>
      <c r="B206" s="1"/>
      <c r="C206" s="1"/>
      <c r="D206" s="1"/>
      <c r="E206" s="1"/>
      <c r="F206" s="1"/>
      <c r="G206" s="1"/>
    </row>
    <row r="207" spans="1:7" customFormat="1" hidden="1" x14ac:dyDescent="0.25">
      <c r="A207" s="3"/>
      <c r="B207" s="1"/>
      <c r="C207" s="1"/>
      <c r="D207" s="1"/>
      <c r="E207" s="1"/>
      <c r="F207" s="1"/>
      <c r="G207" s="1"/>
    </row>
    <row r="208" spans="1:7" customFormat="1" hidden="1" x14ac:dyDescent="0.25">
      <c r="A208" s="3"/>
      <c r="B208" s="1"/>
      <c r="C208" s="1"/>
      <c r="D208" s="1"/>
      <c r="E208" s="1"/>
      <c r="F208" s="1"/>
      <c r="G208" s="1"/>
    </row>
    <row r="209" spans="1:7" customFormat="1" hidden="1" x14ac:dyDescent="0.25">
      <c r="A209" s="3"/>
      <c r="B209" s="1"/>
      <c r="C209" s="1"/>
      <c r="D209" s="1"/>
      <c r="E209" s="1"/>
      <c r="F209" s="1"/>
      <c r="G209" s="1"/>
    </row>
    <row r="210" spans="1:7" customFormat="1" hidden="1" x14ac:dyDescent="0.25">
      <c r="A210" s="3"/>
      <c r="B210" s="1"/>
      <c r="C210" s="1"/>
      <c r="D210" s="1"/>
      <c r="E210" s="1"/>
      <c r="F210" s="1"/>
      <c r="G210" s="1"/>
    </row>
    <row r="211" spans="1:7" customFormat="1" hidden="1" x14ac:dyDescent="0.25">
      <c r="A211" s="3"/>
      <c r="B211" s="1"/>
      <c r="C211" s="1"/>
      <c r="D211" s="1"/>
      <c r="E211" s="1"/>
      <c r="F211" s="1"/>
      <c r="G211" s="1"/>
    </row>
    <row r="212" spans="1:7" customFormat="1" hidden="1" x14ac:dyDescent="0.25">
      <c r="A212" s="3"/>
      <c r="B212" s="1"/>
      <c r="C212" s="1"/>
      <c r="D212" s="1"/>
      <c r="E212" s="1"/>
      <c r="F212" s="1"/>
      <c r="G212" s="1"/>
    </row>
    <row r="213" spans="1:7" customFormat="1" hidden="1" x14ac:dyDescent="0.25">
      <c r="A213" s="3"/>
      <c r="B213" s="1"/>
      <c r="C213" s="1"/>
      <c r="D213" s="1"/>
      <c r="E213" s="1"/>
      <c r="F213" s="1"/>
      <c r="G213" s="1"/>
    </row>
    <row r="214" spans="1:7" customFormat="1" hidden="1" x14ac:dyDescent="0.25">
      <c r="A214" s="3"/>
      <c r="B214" s="1"/>
      <c r="C214" s="1"/>
      <c r="D214" s="1"/>
      <c r="E214" s="1"/>
      <c r="F214" s="1"/>
      <c r="G214" s="1"/>
    </row>
    <row r="215" spans="1:7" customFormat="1" hidden="1" x14ac:dyDescent="0.25">
      <c r="A215" s="3"/>
      <c r="B215" s="1"/>
      <c r="C215" s="1"/>
      <c r="D215" s="1"/>
      <c r="E215" s="1"/>
      <c r="F215" s="1"/>
      <c r="G215" s="1"/>
    </row>
    <row r="216" spans="1:7" customFormat="1" hidden="1" x14ac:dyDescent="0.25">
      <c r="A216" s="3"/>
      <c r="B216" s="1"/>
      <c r="C216" s="1"/>
      <c r="D216" s="1"/>
      <c r="E216" s="1"/>
      <c r="F216" s="1"/>
      <c r="G216" s="1"/>
    </row>
    <row r="217" spans="1:7" customFormat="1" hidden="1" x14ac:dyDescent="0.25">
      <c r="A217" s="3"/>
      <c r="B217" s="1"/>
      <c r="C217" s="1"/>
      <c r="D217" s="1"/>
      <c r="E217" s="1"/>
      <c r="F217" s="1"/>
      <c r="G217" s="1"/>
    </row>
    <row r="218" spans="1:7" customFormat="1" hidden="1" x14ac:dyDescent="0.25">
      <c r="A218" s="3"/>
      <c r="B218" s="1"/>
      <c r="C218" s="1"/>
      <c r="D218" s="1"/>
      <c r="E218" s="1"/>
      <c r="F218" s="1"/>
      <c r="G218" s="1"/>
    </row>
    <row r="219" spans="1:7" customFormat="1" hidden="1" x14ac:dyDescent="0.25">
      <c r="A219" s="3"/>
      <c r="B219" s="1"/>
      <c r="C219" s="1"/>
      <c r="D219" s="1"/>
      <c r="E219" s="1"/>
      <c r="F219" s="1"/>
      <c r="G219" s="1"/>
    </row>
    <row r="220" spans="1:7" customFormat="1" hidden="1" x14ac:dyDescent="0.25">
      <c r="A220" s="3"/>
      <c r="B220" s="1"/>
      <c r="C220" s="1"/>
      <c r="D220" s="1"/>
      <c r="E220" s="1"/>
      <c r="F220" s="1"/>
      <c r="G220" s="1"/>
    </row>
    <row r="221" spans="1:7" customFormat="1" hidden="1" x14ac:dyDescent="0.25">
      <c r="A221" s="3"/>
      <c r="B221" s="1"/>
      <c r="C221" s="1"/>
      <c r="D221" s="1"/>
      <c r="E221" s="1"/>
      <c r="F221" s="1"/>
      <c r="G221" s="1"/>
    </row>
    <row r="222" spans="1:7" customFormat="1" hidden="1" x14ac:dyDescent="0.25">
      <c r="A222" s="3"/>
      <c r="B222" s="1"/>
      <c r="C222" s="1"/>
      <c r="D222" s="1"/>
      <c r="E222" s="1"/>
      <c r="F222" s="1"/>
      <c r="G222" s="1"/>
    </row>
    <row r="223" spans="1:7" customFormat="1" hidden="1" x14ac:dyDescent="0.25">
      <c r="A223" s="3"/>
      <c r="B223" s="1"/>
      <c r="C223" s="1"/>
      <c r="D223" s="1"/>
      <c r="E223" s="1"/>
      <c r="F223" s="1"/>
      <c r="G223" s="1"/>
    </row>
    <row r="224" spans="1:7" customFormat="1" hidden="1" x14ac:dyDescent="0.25">
      <c r="A224" s="3"/>
      <c r="B224" s="1"/>
      <c r="C224" s="1"/>
      <c r="D224" s="1"/>
      <c r="E224" s="1"/>
      <c r="F224" s="1"/>
      <c r="G224" s="1"/>
    </row>
    <row r="225" spans="1:7" customFormat="1" hidden="1" x14ac:dyDescent="0.25">
      <c r="A225" s="3"/>
      <c r="B225" s="1"/>
      <c r="C225" s="1"/>
      <c r="D225" s="1"/>
      <c r="E225" s="1"/>
      <c r="F225" s="1"/>
      <c r="G225" s="1"/>
    </row>
    <row r="226" spans="1:7" customFormat="1" hidden="1" x14ac:dyDescent="0.25">
      <c r="A226" s="3"/>
      <c r="B226" s="1"/>
      <c r="C226" s="1"/>
      <c r="D226" s="1"/>
      <c r="E226" s="1"/>
      <c r="F226" s="1"/>
      <c r="G226" s="1"/>
    </row>
    <row r="227" spans="1:7" customFormat="1" hidden="1" x14ac:dyDescent="0.25">
      <c r="A227" s="3"/>
      <c r="B227" s="1"/>
      <c r="C227" s="1"/>
      <c r="D227" s="1"/>
      <c r="E227" s="1"/>
      <c r="F227" s="1"/>
      <c r="G227" s="1"/>
    </row>
    <row r="228" spans="1:7" customFormat="1" hidden="1" x14ac:dyDescent="0.25">
      <c r="A228" s="3"/>
      <c r="B228" s="1"/>
      <c r="C228" s="1"/>
      <c r="D228" s="1"/>
      <c r="E228" s="1"/>
      <c r="F228" s="1"/>
      <c r="G228" s="1"/>
    </row>
    <row r="229" spans="1:7" customFormat="1" hidden="1" x14ac:dyDescent="0.25">
      <c r="A229" s="3"/>
      <c r="B229" s="1"/>
      <c r="C229" s="1"/>
      <c r="D229" s="1"/>
      <c r="E229" s="1"/>
      <c r="F229" s="1"/>
      <c r="G229" s="1"/>
    </row>
    <row r="230" spans="1:7" customFormat="1" hidden="1" x14ac:dyDescent="0.25">
      <c r="A230" s="3"/>
      <c r="B230" s="1"/>
      <c r="C230" s="1"/>
      <c r="D230" s="1"/>
      <c r="E230" s="1"/>
      <c r="F230" s="1"/>
      <c r="G230" s="1"/>
    </row>
    <row r="231" spans="1:7" customFormat="1" hidden="1" x14ac:dyDescent="0.25">
      <c r="A231" s="3"/>
      <c r="B231" s="1"/>
      <c r="C231" s="1"/>
      <c r="D231" s="1"/>
      <c r="E231" s="1"/>
      <c r="F231" s="1"/>
      <c r="G231" s="1"/>
    </row>
    <row r="232" spans="1:7" customFormat="1" hidden="1" x14ac:dyDescent="0.25">
      <c r="A232" s="3"/>
      <c r="B232" s="1"/>
      <c r="C232" s="1"/>
      <c r="D232" s="1"/>
      <c r="E232" s="1"/>
      <c r="F232" s="1"/>
      <c r="G232" s="1"/>
    </row>
    <row r="233" spans="1:7" customFormat="1" hidden="1" x14ac:dyDescent="0.25">
      <c r="A233" s="3"/>
      <c r="B233" s="1"/>
      <c r="C233" s="1"/>
      <c r="D233" s="1"/>
      <c r="E233" s="1"/>
      <c r="F233" s="1"/>
      <c r="G233" s="1"/>
    </row>
    <row r="234" spans="1:7" customFormat="1" hidden="1" x14ac:dyDescent="0.25">
      <c r="A234" s="3"/>
      <c r="B234" s="1"/>
      <c r="C234" s="1"/>
      <c r="D234" s="1"/>
      <c r="E234" s="1"/>
      <c r="F234" s="1"/>
      <c r="G234" s="1"/>
    </row>
    <row r="235" spans="1:7" customFormat="1" hidden="1" x14ac:dyDescent="0.25">
      <c r="A235" s="3"/>
      <c r="B235" s="1"/>
      <c r="C235" s="1"/>
      <c r="D235" s="1"/>
      <c r="E235" s="1"/>
      <c r="F235" s="1"/>
      <c r="G235" s="1"/>
    </row>
    <row r="236" spans="1:7" customFormat="1" hidden="1" x14ac:dyDescent="0.25">
      <c r="A236" s="3"/>
      <c r="B236" s="1"/>
      <c r="C236" s="1"/>
      <c r="D236" s="1"/>
      <c r="E236" s="1"/>
      <c r="F236" s="1"/>
      <c r="G236" s="1"/>
    </row>
    <row r="237" spans="1:7" customFormat="1" hidden="1" x14ac:dyDescent="0.25">
      <c r="A237" s="3"/>
      <c r="B237" s="1"/>
      <c r="C237" s="1"/>
      <c r="D237" s="1"/>
      <c r="E237" s="1"/>
      <c r="F237" s="1"/>
      <c r="G237" s="1"/>
    </row>
    <row r="238" spans="1:7" customFormat="1" hidden="1" x14ac:dyDescent="0.25">
      <c r="A238" s="3"/>
      <c r="B238" s="1"/>
      <c r="C238" s="1"/>
      <c r="D238" s="1"/>
      <c r="E238" s="1"/>
      <c r="F238" s="1"/>
      <c r="G238" s="1"/>
    </row>
    <row r="239" spans="1:7" customFormat="1" hidden="1" x14ac:dyDescent="0.25">
      <c r="A239" s="3"/>
      <c r="B239" s="1"/>
      <c r="C239" s="1"/>
      <c r="D239" s="1"/>
      <c r="E239" s="1"/>
      <c r="F239" s="1"/>
      <c r="G239" s="1"/>
    </row>
    <row r="240" spans="1:7" customFormat="1" hidden="1" x14ac:dyDescent="0.25">
      <c r="A240" s="3"/>
      <c r="B240" s="1"/>
      <c r="C240" s="1"/>
      <c r="D240" s="1"/>
      <c r="E240" s="1"/>
      <c r="F240" s="1"/>
      <c r="G240" s="1"/>
    </row>
    <row r="241" spans="1:7" customFormat="1" hidden="1" x14ac:dyDescent="0.25">
      <c r="A241" s="3"/>
      <c r="B241" s="1"/>
      <c r="C241" s="1"/>
      <c r="D241" s="1"/>
      <c r="E241" s="1"/>
      <c r="F241" s="1"/>
      <c r="G241" s="1"/>
    </row>
    <row r="242" spans="1:7" customFormat="1" hidden="1" x14ac:dyDescent="0.25">
      <c r="A242" s="3"/>
      <c r="B242" s="1"/>
      <c r="C242" s="1"/>
      <c r="D242" s="1"/>
      <c r="E242" s="1"/>
      <c r="F242" s="1"/>
      <c r="G242" s="1"/>
    </row>
    <row r="243" spans="1:7" customFormat="1" hidden="1" x14ac:dyDescent="0.25">
      <c r="A243" s="3"/>
      <c r="B243" s="1"/>
      <c r="C243" s="1"/>
      <c r="D243" s="1"/>
      <c r="E243" s="1"/>
      <c r="F243" s="1"/>
      <c r="G243" s="1"/>
    </row>
    <row r="244" spans="1:7" customFormat="1" hidden="1" x14ac:dyDescent="0.25">
      <c r="A244" s="3"/>
      <c r="B244" s="1"/>
      <c r="C244" s="1"/>
      <c r="D244" s="1"/>
      <c r="E244" s="1"/>
      <c r="F244" s="1"/>
      <c r="G244" s="1"/>
    </row>
    <row r="245" spans="1:7" customFormat="1" hidden="1" x14ac:dyDescent="0.25">
      <c r="A245" s="3"/>
      <c r="B245" s="1"/>
      <c r="C245" s="1"/>
      <c r="D245" s="1"/>
      <c r="E245" s="1"/>
      <c r="F245" s="1"/>
      <c r="G245" s="1"/>
    </row>
    <row r="246" spans="1:7" customFormat="1" hidden="1" x14ac:dyDescent="0.25">
      <c r="A246" s="3"/>
      <c r="B246" s="1"/>
      <c r="C246" s="1"/>
      <c r="D246" s="1"/>
      <c r="E246" s="1"/>
      <c r="F246" s="1"/>
      <c r="G246" s="1"/>
    </row>
    <row r="247" spans="1:7" customFormat="1" hidden="1" x14ac:dyDescent="0.25">
      <c r="A247" s="3"/>
      <c r="B247" s="1"/>
      <c r="C247" s="1"/>
      <c r="D247" s="1"/>
      <c r="E247" s="1"/>
      <c r="F247" s="1"/>
      <c r="G247" s="1"/>
    </row>
    <row r="248" spans="1:7" customFormat="1" hidden="1" x14ac:dyDescent="0.25">
      <c r="A248" s="3"/>
      <c r="B248" s="1"/>
      <c r="C248" s="1"/>
      <c r="D248" s="1"/>
      <c r="E248" s="1"/>
      <c r="F248" s="1"/>
      <c r="G248" s="1"/>
    </row>
    <row r="249" spans="1:7" customFormat="1" hidden="1" x14ac:dyDescent="0.25">
      <c r="A249" s="3"/>
      <c r="B249" s="1"/>
      <c r="C249" s="1"/>
      <c r="D249" s="1"/>
      <c r="E249" s="1"/>
      <c r="F249" s="1"/>
      <c r="G249" s="1"/>
    </row>
    <row r="250" spans="1:7" customFormat="1" hidden="1" x14ac:dyDescent="0.25">
      <c r="A250" s="3"/>
      <c r="B250" s="1"/>
      <c r="C250" s="1"/>
      <c r="D250" s="1"/>
      <c r="E250" s="1"/>
      <c r="F250" s="1"/>
      <c r="G250" s="1"/>
    </row>
    <row r="251" spans="1:7" customFormat="1" hidden="1" x14ac:dyDescent="0.25">
      <c r="A251" s="3"/>
      <c r="B251" s="1"/>
      <c r="C251" s="1"/>
      <c r="D251" s="1"/>
      <c r="E251" s="1"/>
      <c r="F251" s="1"/>
      <c r="G251" s="1"/>
    </row>
    <row r="252" spans="1:7" customFormat="1" hidden="1" x14ac:dyDescent="0.25">
      <c r="A252" s="3"/>
      <c r="B252" s="1"/>
      <c r="C252" s="1"/>
      <c r="D252" s="1"/>
      <c r="E252" s="1"/>
      <c r="F252" s="1"/>
      <c r="G252" s="1"/>
    </row>
    <row r="253" spans="1:7" customFormat="1" hidden="1" x14ac:dyDescent="0.25">
      <c r="A253" s="3"/>
      <c r="B253" s="1"/>
      <c r="C253" s="1"/>
      <c r="D253" s="1"/>
      <c r="E253" s="1"/>
      <c r="F253" s="1"/>
      <c r="G253" s="1"/>
    </row>
    <row r="254" spans="1:7" customFormat="1" hidden="1" x14ac:dyDescent="0.25">
      <c r="A254" s="3"/>
      <c r="B254" s="1"/>
      <c r="C254" s="1"/>
      <c r="D254" s="1"/>
      <c r="E254" s="1"/>
      <c r="F254" s="1"/>
      <c r="G254" s="1"/>
    </row>
    <row r="255" spans="1:7" customFormat="1" hidden="1" x14ac:dyDescent="0.25">
      <c r="A255" s="3"/>
      <c r="B255" s="1"/>
      <c r="C255" s="1"/>
      <c r="D255" s="1"/>
      <c r="E255" s="1"/>
      <c r="F255" s="1"/>
      <c r="G255" s="1"/>
    </row>
    <row r="256" spans="1:7" customFormat="1" hidden="1" x14ac:dyDescent="0.25">
      <c r="A256" s="3"/>
      <c r="B256" s="1"/>
      <c r="C256" s="1"/>
      <c r="D256" s="1"/>
      <c r="E256" s="1"/>
      <c r="F256" s="1"/>
      <c r="G256" s="1"/>
    </row>
    <row r="257" spans="1:7" customFormat="1" hidden="1" x14ac:dyDescent="0.25">
      <c r="A257" s="3"/>
      <c r="B257" s="1"/>
      <c r="C257" s="1"/>
      <c r="D257" s="1"/>
      <c r="E257" s="1"/>
      <c r="F257" s="1"/>
      <c r="G257" s="1"/>
    </row>
    <row r="258" spans="1:7" customFormat="1" hidden="1" x14ac:dyDescent="0.25">
      <c r="A258" s="3"/>
      <c r="B258" s="1"/>
      <c r="C258" s="1"/>
      <c r="D258" s="1"/>
      <c r="E258" s="1"/>
      <c r="F258" s="1"/>
      <c r="G258" s="1"/>
    </row>
    <row r="259" spans="1:7" customFormat="1" hidden="1" x14ac:dyDescent="0.25">
      <c r="A259" s="3"/>
      <c r="B259" s="1"/>
      <c r="C259" s="1"/>
      <c r="D259" s="1"/>
      <c r="E259" s="1"/>
      <c r="F259" s="1"/>
      <c r="G259" s="1"/>
    </row>
    <row r="260" spans="1:7" customFormat="1" hidden="1" x14ac:dyDescent="0.25">
      <c r="A260" s="3"/>
      <c r="B260" s="1"/>
      <c r="C260" s="1"/>
      <c r="D260" s="1"/>
      <c r="E260" s="1"/>
      <c r="F260" s="1"/>
      <c r="G260" s="1"/>
    </row>
    <row r="261" spans="1:7" customFormat="1" hidden="1" x14ac:dyDescent="0.25">
      <c r="A261" s="3"/>
      <c r="B261" s="1"/>
      <c r="C261" s="1"/>
      <c r="D261" s="1"/>
      <c r="E261" s="1"/>
      <c r="F261" s="1"/>
      <c r="G261" s="1"/>
    </row>
    <row r="262" spans="1:7" customFormat="1" hidden="1" x14ac:dyDescent="0.25">
      <c r="A262" s="3"/>
      <c r="B262" s="1"/>
      <c r="C262" s="1"/>
      <c r="D262" s="1"/>
      <c r="E262" s="1"/>
      <c r="F262" s="1"/>
      <c r="G262" s="1"/>
    </row>
    <row r="263" spans="1:7" customFormat="1" hidden="1" x14ac:dyDescent="0.25">
      <c r="A263" s="3"/>
      <c r="B263" s="1"/>
      <c r="C263" s="1"/>
      <c r="D263" s="1"/>
      <c r="E263" s="1"/>
      <c r="F263" s="1"/>
      <c r="G263" s="1"/>
    </row>
    <row r="264" spans="1:7" customFormat="1" hidden="1" x14ac:dyDescent="0.25">
      <c r="A264" s="3"/>
      <c r="B264" s="1"/>
      <c r="C264" s="1"/>
      <c r="D264" s="1"/>
      <c r="E264" s="1"/>
      <c r="F264" s="1"/>
      <c r="G264" s="1"/>
    </row>
    <row r="265" spans="1:7" customFormat="1" hidden="1" x14ac:dyDescent="0.25">
      <c r="A265" s="3"/>
      <c r="B265" s="1"/>
      <c r="C265" s="1"/>
      <c r="D265" s="1"/>
      <c r="E265" s="1"/>
      <c r="F265" s="1"/>
      <c r="G265" s="1"/>
    </row>
    <row r="266" spans="1:7" customFormat="1" hidden="1" x14ac:dyDescent="0.25">
      <c r="A266" s="3"/>
      <c r="B266" s="1"/>
      <c r="C266" s="1"/>
      <c r="D266" s="1"/>
      <c r="E266" s="1"/>
      <c r="F266" s="1"/>
      <c r="G266" s="1"/>
    </row>
    <row r="267" spans="1:7" customFormat="1" hidden="1" x14ac:dyDescent="0.25">
      <c r="A267" s="3"/>
      <c r="B267" s="1"/>
      <c r="C267" s="1"/>
      <c r="D267" s="1"/>
      <c r="E267" s="1"/>
      <c r="F267" s="1"/>
      <c r="G267" s="1"/>
    </row>
    <row r="268" spans="1:7" customFormat="1" hidden="1" x14ac:dyDescent="0.25">
      <c r="A268" s="3"/>
      <c r="B268" s="1"/>
      <c r="C268" s="1"/>
      <c r="D268" s="1"/>
      <c r="E268" s="1"/>
      <c r="F268" s="1"/>
      <c r="G268" s="1"/>
    </row>
    <row r="269" spans="1:7" customFormat="1" hidden="1" x14ac:dyDescent="0.25">
      <c r="A269" s="3"/>
      <c r="B269" s="1"/>
      <c r="C269" s="1"/>
      <c r="D269" s="1"/>
      <c r="E269" s="1"/>
      <c r="F269" s="1"/>
      <c r="G269" s="1"/>
    </row>
    <row r="270" spans="1:7" customFormat="1" hidden="1" x14ac:dyDescent="0.25">
      <c r="A270" s="3"/>
      <c r="B270" s="1"/>
      <c r="C270" s="1"/>
      <c r="D270" s="1"/>
      <c r="E270" s="1"/>
      <c r="F270" s="1"/>
      <c r="G270" s="1"/>
    </row>
    <row r="271" spans="1:7" customFormat="1" hidden="1" x14ac:dyDescent="0.25">
      <c r="A271" s="3"/>
      <c r="B271" s="1"/>
      <c r="C271" s="1"/>
      <c r="D271" s="1"/>
      <c r="E271" s="1"/>
      <c r="F271" s="1"/>
      <c r="G271" s="1"/>
    </row>
    <row r="272" spans="1:7" customFormat="1" hidden="1" x14ac:dyDescent="0.25">
      <c r="A272" s="3"/>
      <c r="B272" s="1"/>
      <c r="C272" s="1"/>
      <c r="D272" s="1"/>
      <c r="E272" s="1"/>
      <c r="F272" s="1"/>
      <c r="G272" s="1"/>
    </row>
    <row r="273" spans="1:7" customFormat="1" hidden="1" x14ac:dyDescent="0.25">
      <c r="A273" s="3"/>
      <c r="B273" s="1"/>
      <c r="C273" s="1"/>
      <c r="D273" s="1"/>
      <c r="E273" s="1"/>
      <c r="F273" s="1"/>
      <c r="G273" s="1"/>
    </row>
    <row r="274" spans="1:7" customFormat="1" hidden="1" x14ac:dyDescent="0.25">
      <c r="A274" s="3"/>
      <c r="B274" s="1"/>
      <c r="C274" s="1"/>
      <c r="D274" s="1"/>
      <c r="E274" s="1"/>
      <c r="F274" s="1"/>
      <c r="G274" s="1"/>
    </row>
    <row r="275" spans="1:7" customFormat="1" hidden="1" x14ac:dyDescent="0.25">
      <c r="A275" s="3"/>
      <c r="B275" s="1"/>
      <c r="C275" s="1"/>
      <c r="D275" s="1"/>
      <c r="E275" s="1"/>
      <c r="F275" s="1"/>
      <c r="G275" s="1"/>
    </row>
    <row r="276" spans="1:7" customFormat="1" hidden="1" x14ac:dyDescent="0.25">
      <c r="A276" s="3"/>
      <c r="B276" s="1"/>
      <c r="C276" s="1"/>
      <c r="D276" s="1"/>
      <c r="E276" s="1"/>
      <c r="F276" s="1"/>
      <c r="G276" s="1"/>
    </row>
    <row r="277" spans="1:7" customFormat="1" hidden="1" x14ac:dyDescent="0.25">
      <c r="A277" s="3"/>
      <c r="B277" s="1"/>
      <c r="C277" s="1"/>
      <c r="D277" s="1"/>
      <c r="E277" s="1"/>
      <c r="F277" s="1"/>
      <c r="G277" s="1"/>
    </row>
    <row r="278" spans="1:7" customFormat="1" hidden="1" x14ac:dyDescent="0.25">
      <c r="A278" s="3"/>
      <c r="B278" s="1"/>
      <c r="C278" s="1"/>
      <c r="D278" s="1"/>
      <c r="E278" s="1"/>
      <c r="F278" s="1"/>
      <c r="G278" s="1"/>
    </row>
    <row r="279" spans="1:7" customFormat="1" hidden="1" x14ac:dyDescent="0.25">
      <c r="A279" s="3"/>
      <c r="B279" s="1"/>
      <c r="C279" s="1"/>
      <c r="D279" s="1"/>
      <c r="E279" s="1"/>
      <c r="F279" s="1"/>
      <c r="G279" s="1"/>
    </row>
    <row r="280" spans="1:7" customFormat="1" hidden="1" x14ac:dyDescent="0.25">
      <c r="A280" s="3"/>
      <c r="B280" s="1"/>
      <c r="C280" s="1"/>
      <c r="D280" s="1"/>
      <c r="E280" s="1"/>
      <c r="F280" s="1"/>
      <c r="G280" s="1"/>
    </row>
    <row r="281" spans="1:7" customFormat="1" hidden="1" x14ac:dyDescent="0.25">
      <c r="A281" s="3"/>
      <c r="B281" s="1"/>
      <c r="C281" s="1"/>
      <c r="D281" s="1"/>
      <c r="E281" s="1"/>
      <c r="F281" s="1"/>
      <c r="G281" s="1"/>
    </row>
    <row r="282" spans="1:7" customFormat="1" hidden="1" x14ac:dyDescent="0.25">
      <c r="A282" s="3"/>
      <c r="B282" s="1"/>
      <c r="C282" s="1"/>
      <c r="D282" s="1"/>
      <c r="E282" s="1"/>
      <c r="F282" s="1"/>
      <c r="G282" s="1"/>
    </row>
    <row r="283" spans="1:7" customFormat="1" hidden="1" x14ac:dyDescent="0.25">
      <c r="A283" s="3"/>
      <c r="B283" s="1"/>
      <c r="C283" s="1"/>
      <c r="D283" s="1"/>
      <c r="E283" s="1"/>
      <c r="F283" s="1"/>
      <c r="G283" s="1"/>
    </row>
    <row r="284" spans="1:7" customFormat="1" hidden="1" x14ac:dyDescent="0.25">
      <c r="A284" s="3"/>
      <c r="B284" s="1"/>
      <c r="C284" s="1"/>
      <c r="D284" s="1"/>
      <c r="E284" s="1"/>
      <c r="F284" s="1"/>
      <c r="G284" s="1"/>
    </row>
    <row r="285" spans="1:7" customFormat="1" hidden="1" x14ac:dyDescent="0.25">
      <c r="A285" s="3"/>
      <c r="B285" s="1"/>
      <c r="C285" s="1"/>
      <c r="D285" s="1"/>
      <c r="E285" s="1"/>
      <c r="F285" s="1"/>
      <c r="G285" s="1"/>
    </row>
    <row r="286" spans="1:7" customFormat="1" hidden="1" x14ac:dyDescent="0.25">
      <c r="A286" s="3"/>
      <c r="B286" s="1"/>
      <c r="C286" s="1"/>
      <c r="D286" s="1"/>
      <c r="E286" s="1"/>
      <c r="F286" s="1"/>
      <c r="G286" s="1"/>
    </row>
    <row r="287" spans="1:7" customFormat="1" hidden="1" x14ac:dyDescent="0.25">
      <c r="A287" s="3"/>
      <c r="B287" s="1"/>
      <c r="C287" s="1"/>
      <c r="D287" s="1"/>
      <c r="E287" s="1"/>
      <c r="F287" s="1"/>
      <c r="G287" s="1"/>
    </row>
    <row r="288" spans="1:7" customFormat="1" hidden="1" x14ac:dyDescent="0.25">
      <c r="A288" s="3"/>
      <c r="B288" s="1"/>
      <c r="C288" s="1"/>
      <c r="D288" s="1"/>
      <c r="E288" s="1"/>
      <c r="F288" s="1"/>
      <c r="G288" s="1"/>
    </row>
    <row r="289" spans="1:7" customFormat="1" hidden="1" x14ac:dyDescent="0.25">
      <c r="A289" s="3"/>
      <c r="B289" s="1"/>
      <c r="C289" s="1"/>
      <c r="D289" s="1"/>
      <c r="E289" s="1"/>
      <c r="F289" s="1"/>
      <c r="G289" s="1"/>
    </row>
    <row r="290" spans="1:7" customFormat="1" hidden="1" x14ac:dyDescent="0.25">
      <c r="A290" s="3"/>
      <c r="B290" s="1"/>
      <c r="C290" s="1"/>
      <c r="D290" s="1"/>
      <c r="E290" s="1"/>
      <c r="F290" s="1"/>
      <c r="G290" s="1"/>
    </row>
    <row r="291" spans="1:7" customFormat="1" hidden="1" x14ac:dyDescent="0.25">
      <c r="A291" s="3"/>
      <c r="B291" s="1"/>
      <c r="C291" s="1"/>
      <c r="D291" s="1"/>
      <c r="E291" s="1"/>
      <c r="F291" s="1"/>
      <c r="G291" s="1"/>
    </row>
    <row r="292" spans="1:7" customFormat="1" hidden="1" x14ac:dyDescent="0.25">
      <c r="A292" s="3"/>
      <c r="B292" s="1"/>
      <c r="C292" s="1"/>
      <c r="D292" s="1"/>
      <c r="E292" s="1"/>
      <c r="F292" s="1"/>
      <c r="G292" s="1"/>
    </row>
    <row r="293" spans="1:7" customFormat="1" hidden="1" x14ac:dyDescent="0.25">
      <c r="A293" s="3"/>
      <c r="B293" s="1"/>
      <c r="C293" s="1"/>
      <c r="D293" s="1"/>
      <c r="E293" s="1"/>
      <c r="F293" s="1"/>
      <c r="G293" s="1"/>
    </row>
    <row r="294" spans="1:7" customFormat="1" hidden="1" x14ac:dyDescent="0.25">
      <c r="A294" s="3"/>
      <c r="B294" s="1"/>
      <c r="C294" s="1"/>
      <c r="D294" s="1"/>
      <c r="E294" s="1"/>
      <c r="F294" s="1"/>
      <c r="G294" s="1"/>
    </row>
    <row r="295" spans="1:7" customFormat="1" hidden="1" x14ac:dyDescent="0.25">
      <c r="A295" s="3"/>
      <c r="B295" s="1"/>
      <c r="C295" s="1"/>
      <c r="D295" s="1"/>
      <c r="E295" s="1"/>
      <c r="F295" s="1"/>
      <c r="G295" s="1"/>
    </row>
    <row r="296" spans="1:7" customFormat="1" hidden="1" x14ac:dyDescent="0.25">
      <c r="A296" s="3"/>
      <c r="B296" s="1"/>
      <c r="C296" s="1"/>
      <c r="D296" s="1"/>
      <c r="E296" s="1"/>
      <c r="F296" s="1"/>
      <c r="G296" s="1"/>
    </row>
    <row r="297" spans="1:7" customFormat="1" hidden="1" x14ac:dyDescent="0.25">
      <c r="A297" s="3"/>
      <c r="B297" s="1"/>
      <c r="C297" s="1"/>
      <c r="D297" s="1"/>
      <c r="E297" s="1"/>
      <c r="F297" s="1"/>
      <c r="G297" s="1"/>
    </row>
    <row r="298" spans="1:7" customFormat="1" hidden="1" x14ac:dyDescent="0.25">
      <c r="A298" s="3"/>
      <c r="B298" s="1"/>
      <c r="C298" s="1"/>
      <c r="D298" s="1"/>
      <c r="E298" s="1"/>
      <c r="F298" s="1"/>
      <c r="G298" s="1"/>
    </row>
    <row r="299" spans="1:7" customFormat="1" hidden="1" x14ac:dyDescent="0.25">
      <c r="A299" s="3"/>
      <c r="B299" s="1"/>
      <c r="C299" s="1"/>
      <c r="D299" s="1"/>
      <c r="E299" s="1"/>
      <c r="F299" s="1"/>
      <c r="G299" s="1"/>
    </row>
    <row r="300" spans="1:7" customFormat="1" hidden="1" x14ac:dyDescent="0.25">
      <c r="A300" s="3"/>
      <c r="B300" s="1"/>
      <c r="C300" s="1"/>
      <c r="D300" s="1"/>
      <c r="E300" s="1"/>
      <c r="F300" s="1"/>
      <c r="G300" s="1"/>
    </row>
    <row r="301" spans="1:7" customFormat="1" hidden="1" x14ac:dyDescent="0.25">
      <c r="A301" s="3"/>
      <c r="B301" s="1"/>
      <c r="C301" s="1"/>
      <c r="D301" s="1"/>
      <c r="E301" s="1"/>
      <c r="F301" s="1"/>
      <c r="G301" s="1"/>
    </row>
    <row r="302" spans="1:7" customFormat="1" hidden="1" x14ac:dyDescent="0.25">
      <c r="A302" s="3"/>
      <c r="B302" s="1"/>
      <c r="C302" s="1"/>
      <c r="D302" s="1"/>
      <c r="E302" s="1"/>
      <c r="F302" s="1"/>
      <c r="G302" s="1"/>
    </row>
    <row r="303" spans="1:7" customFormat="1" hidden="1" x14ac:dyDescent="0.25">
      <c r="A303" s="3"/>
      <c r="B303" s="1"/>
      <c r="C303" s="1"/>
      <c r="D303" s="1"/>
      <c r="E303" s="1"/>
      <c r="F303" s="1"/>
      <c r="G303" s="1"/>
    </row>
    <row r="304" spans="1:7" customFormat="1" hidden="1" x14ac:dyDescent="0.25">
      <c r="A304" s="3"/>
      <c r="B304" s="1"/>
      <c r="C304" s="1"/>
      <c r="D304" s="1"/>
      <c r="E304" s="1"/>
      <c r="F304" s="1"/>
      <c r="G304" s="1"/>
    </row>
    <row r="305" spans="1:7" customFormat="1" hidden="1" x14ac:dyDescent="0.25">
      <c r="A305" s="3"/>
      <c r="B305" s="1"/>
      <c r="C305" s="1"/>
      <c r="D305" s="1"/>
      <c r="E305" s="1"/>
      <c r="F305" s="1"/>
      <c r="G305" s="1"/>
    </row>
    <row r="306" spans="1:7" customFormat="1" hidden="1" x14ac:dyDescent="0.25">
      <c r="A306" s="3"/>
      <c r="B306" s="1"/>
      <c r="C306" s="1"/>
      <c r="D306" s="1"/>
      <c r="E306" s="1"/>
      <c r="F306" s="1"/>
      <c r="G306" s="1"/>
    </row>
    <row r="307" spans="1:7" customFormat="1" hidden="1" x14ac:dyDescent="0.25">
      <c r="A307" s="3"/>
      <c r="B307" s="1"/>
      <c r="C307" s="1"/>
      <c r="D307" s="1"/>
      <c r="E307" s="1"/>
      <c r="F307" s="1"/>
      <c r="G307" s="1"/>
    </row>
    <row r="308" spans="1:7" customFormat="1" hidden="1" x14ac:dyDescent="0.25">
      <c r="A308" s="3"/>
      <c r="B308" s="1"/>
      <c r="C308" s="1"/>
      <c r="D308" s="1"/>
      <c r="E308" s="1"/>
      <c r="F308" s="1"/>
      <c r="G308" s="1"/>
    </row>
    <row r="309" spans="1:7" customFormat="1" hidden="1" x14ac:dyDescent="0.25">
      <c r="A309" s="3"/>
      <c r="B309" s="1"/>
      <c r="C309" s="1"/>
      <c r="D309" s="1"/>
      <c r="E309" s="1"/>
      <c r="F309" s="1"/>
      <c r="G309" s="1"/>
    </row>
    <row r="310" spans="1:7" customFormat="1" hidden="1" x14ac:dyDescent="0.25">
      <c r="A310" s="3"/>
      <c r="B310" s="1"/>
      <c r="C310" s="1"/>
      <c r="D310" s="1"/>
      <c r="E310" s="1"/>
      <c r="F310" s="1"/>
      <c r="G310" s="1"/>
    </row>
    <row r="311" spans="1:7" customFormat="1" hidden="1" x14ac:dyDescent="0.25">
      <c r="A311" s="3"/>
      <c r="B311" s="1"/>
      <c r="C311" s="1"/>
      <c r="D311" s="1"/>
      <c r="E311" s="1"/>
      <c r="F311" s="1"/>
      <c r="G311" s="1"/>
    </row>
    <row r="312" spans="1:7" customFormat="1" hidden="1" x14ac:dyDescent="0.25">
      <c r="A312" s="3"/>
      <c r="B312" s="1"/>
      <c r="C312" s="1"/>
      <c r="D312" s="1"/>
      <c r="E312" s="1"/>
      <c r="F312" s="1"/>
      <c r="G312" s="1"/>
    </row>
    <row r="313" spans="1:7" customFormat="1" hidden="1" x14ac:dyDescent="0.25">
      <c r="A313" s="3"/>
      <c r="B313" s="1"/>
      <c r="C313" s="1"/>
      <c r="D313" s="1"/>
      <c r="E313" s="1"/>
      <c r="F313" s="1"/>
      <c r="G313" s="1"/>
    </row>
    <row r="314" spans="1:7" customFormat="1" hidden="1" x14ac:dyDescent="0.25">
      <c r="A314" s="3"/>
      <c r="B314" s="1"/>
      <c r="C314" s="1"/>
      <c r="D314" s="1"/>
      <c r="E314" s="1"/>
      <c r="F314" s="1"/>
      <c r="G314" s="1"/>
    </row>
    <row r="315" spans="1:7" customFormat="1" hidden="1" x14ac:dyDescent="0.25">
      <c r="A315" s="3"/>
      <c r="B315" s="1"/>
      <c r="C315" s="1"/>
      <c r="D315" s="1"/>
      <c r="E315" s="1"/>
      <c r="F315" s="1"/>
      <c r="G315" s="1"/>
    </row>
    <row r="316" spans="1:7" customFormat="1" hidden="1" x14ac:dyDescent="0.25">
      <c r="A316" s="3"/>
      <c r="B316" s="1"/>
      <c r="C316" s="1"/>
      <c r="D316" s="1"/>
      <c r="E316" s="1"/>
      <c r="F316" s="1"/>
      <c r="G316" s="1"/>
    </row>
    <row r="317" spans="1:7" customFormat="1" hidden="1" x14ac:dyDescent="0.25">
      <c r="A317" s="3"/>
      <c r="B317" s="1"/>
      <c r="C317" s="1"/>
      <c r="D317" s="1"/>
      <c r="E317" s="1"/>
      <c r="F317" s="1"/>
      <c r="G317" s="1"/>
    </row>
    <row r="318" spans="1:7" customFormat="1" hidden="1" x14ac:dyDescent="0.25">
      <c r="A318" s="3"/>
      <c r="B318" s="1"/>
      <c r="C318" s="1"/>
      <c r="D318" s="1"/>
      <c r="E318" s="1"/>
      <c r="F318" s="1"/>
      <c r="G318" s="1"/>
    </row>
    <row r="319" spans="1:7" customFormat="1" hidden="1" x14ac:dyDescent="0.25">
      <c r="A319" s="3"/>
      <c r="B319" s="1"/>
      <c r="C319" s="1"/>
      <c r="D319" s="1"/>
      <c r="E319" s="1"/>
      <c r="F319" s="1"/>
      <c r="G319" s="1"/>
    </row>
    <row r="320" spans="1:7" customFormat="1" hidden="1" x14ac:dyDescent="0.25">
      <c r="A320" s="3"/>
      <c r="B320" s="1"/>
      <c r="C320" s="1"/>
      <c r="D320" s="1"/>
      <c r="E320" s="1"/>
      <c r="F320" s="1"/>
      <c r="G320" s="1"/>
    </row>
    <row r="321" spans="1:7" customFormat="1" hidden="1" x14ac:dyDescent="0.25">
      <c r="A321" s="3"/>
      <c r="B321" s="1"/>
      <c r="C321" s="1"/>
      <c r="D321" s="1"/>
      <c r="E321" s="1"/>
      <c r="F321" s="1"/>
      <c r="G321" s="1"/>
    </row>
    <row r="322" spans="1:7" customFormat="1" hidden="1" x14ac:dyDescent="0.25">
      <c r="A322" s="3"/>
      <c r="B322" s="1"/>
      <c r="C322" s="1"/>
      <c r="D322" s="1"/>
      <c r="E322" s="1"/>
      <c r="F322" s="1"/>
      <c r="G322" s="1"/>
    </row>
    <row r="323" spans="1:7" customFormat="1" hidden="1" x14ac:dyDescent="0.25">
      <c r="A323" s="3"/>
      <c r="B323" s="1"/>
      <c r="C323" s="1"/>
      <c r="D323" s="1"/>
      <c r="E323" s="1"/>
      <c r="F323" s="1"/>
      <c r="G323" s="1"/>
    </row>
    <row r="324" spans="1:7" customFormat="1" hidden="1" x14ac:dyDescent="0.25">
      <c r="A324" s="3"/>
      <c r="B324" s="1"/>
      <c r="C324" s="1"/>
      <c r="D324" s="1"/>
      <c r="E324" s="1"/>
      <c r="F324" s="1"/>
      <c r="G324" s="1"/>
    </row>
    <row r="325" spans="1:7" customFormat="1" hidden="1" x14ac:dyDescent="0.25">
      <c r="A325" s="3"/>
      <c r="B325" s="1"/>
      <c r="C325" s="1"/>
      <c r="D325" s="1"/>
      <c r="E325" s="1"/>
      <c r="F325" s="1"/>
      <c r="G325" s="1"/>
    </row>
    <row r="326" spans="1:7" customFormat="1" hidden="1" x14ac:dyDescent="0.25">
      <c r="A326" s="3"/>
      <c r="B326" s="1"/>
      <c r="C326" s="1"/>
      <c r="D326" s="1"/>
      <c r="E326" s="1"/>
      <c r="F326" s="1"/>
      <c r="G326" s="1"/>
    </row>
    <row r="327" spans="1:7" customFormat="1" hidden="1" x14ac:dyDescent="0.25">
      <c r="A327" s="3"/>
      <c r="B327" s="1"/>
      <c r="C327" s="1"/>
      <c r="D327" s="1"/>
      <c r="E327" s="1"/>
      <c r="F327" s="1"/>
      <c r="G327" s="1"/>
    </row>
    <row r="328" spans="1:7" customFormat="1" hidden="1" x14ac:dyDescent="0.25">
      <c r="A328" s="3"/>
      <c r="B328" s="1"/>
      <c r="C328" s="1"/>
      <c r="D328" s="1"/>
      <c r="E328" s="1"/>
      <c r="F328" s="1"/>
      <c r="G328" s="1"/>
    </row>
    <row r="329" spans="1:7" customFormat="1" hidden="1" x14ac:dyDescent="0.25">
      <c r="A329" s="3"/>
      <c r="B329" s="1"/>
      <c r="C329" s="1"/>
      <c r="D329" s="1"/>
      <c r="E329" s="1"/>
      <c r="F329" s="1"/>
      <c r="G329" s="1"/>
    </row>
    <row r="330" spans="1:7" customFormat="1" hidden="1" x14ac:dyDescent="0.25">
      <c r="A330" s="3"/>
      <c r="B330" s="1"/>
      <c r="C330" s="1"/>
      <c r="D330" s="1"/>
      <c r="E330" s="1"/>
      <c r="F330" s="1"/>
      <c r="G330" s="1"/>
    </row>
    <row r="331" spans="1:7" customFormat="1" hidden="1" x14ac:dyDescent="0.25">
      <c r="A331" s="3"/>
      <c r="B331" s="1"/>
      <c r="C331" s="1"/>
      <c r="D331" s="1"/>
      <c r="E331" s="1"/>
      <c r="F331" s="1"/>
      <c r="G331" s="1"/>
    </row>
    <row r="332" spans="1:7" customFormat="1" hidden="1" x14ac:dyDescent="0.25">
      <c r="A332" s="3"/>
      <c r="B332" s="1"/>
      <c r="C332" s="1"/>
      <c r="D332" s="1"/>
      <c r="E332" s="1"/>
      <c r="F332" s="1"/>
      <c r="G332" s="1"/>
    </row>
    <row r="333" spans="1:7" customFormat="1" hidden="1" x14ac:dyDescent="0.25">
      <c r="A333" s="3"/>
      <c r="B333" s="1"/>
      <c r="C333" s="1"/>
      <c r="D333" s="1"/>
      <c r="E333" s="1"/>
      <c r="F333" s="1"/>
      <c r="G333" s="1"/>
    </row>
    <row r="334" spans="1:7" customFormat="1" hidden="1" x14ac:dyDescent="0.25">
      <c r="A334" s="3"/>
      <c r="B334" s="1"/>
      <c r="C334" s="1"/>
      <c r="D334" s="1"/>
      <c r="E334" s="1"/>
      <c r="F334" s="1"/>
      <c r="G334" s="1"/>
    </row>
    <row r="335" spans="1:7" customFormat="1" hidden="1" x14ac:dyDescent="0.25">
      <c r="A335" s="3"/>
      <c r="B335" s="1"/>
      <c r="C335" s="1"/>
      <c r="D335" s="1"/>
      <c r="E335" s="1"/>
      <c r="F335" s="1"/>
      <c r="G335" s="1"/>
    </row>
    <row r="336" spans="1:7" customFormat="1" hidden="1" x14ac:dyDescent="0.25">
      <c r="A336" s="3"/>
      <c r="B336" s="1"/>
      <c r="C336" s="1"/>
      <c r="D336" s="1"/>
      <c r="E336" s="1"/>
      <c r="F336" s="1"/>
      <c r="G336" s="1"/>
    </row>
    <row r="337" spans="1:7" customFormat="1" hidden="1" x14ac:dyDescent="0.25">
      <c r="A337" s="3"/>
      <c r="B337" s="1"/>
      <c r="C337" s="1"/>
      <c r="D337" s="1"/>
      <c r="E337" s="1"/>
      <c r="F337" s="1"/>
      <c r="G337" s="1"/>
    </row>
    <row r="338" spans="1:7" customFormat="1" hidden="1" x14ac:dyDescent="0.25">
      <c r="A338" s="3"/>
      <c r="B338" s="1"/>
      <c r="C338" s="1"/>
      <c r="D338" s="1"/>
      <c r="E338" s="1"/>
      <c r="F338" s="1"/>
      <c r="G338" s="1"/>
    </row>
    <row r="339" spans="1:7" customFormat="1" hidden="1" x14ac:dyDescent="0.25">
      <c r="A339" s="3"/>
      <c r="B339" s="1"/>
      <c r="C339" s="1"/>
      <c r="D339" s="1"/>
      <c r="E339" s="1"/>
      <c r="F339" s="1"/>
      <c r="G339" s="1"/>
    </row>
    <row r="340" spans="1:7" customFormat="1" hidden="1" x14ac:dyDescent="0.25">
      <c r="A340" s="3"/>
      <c r="B340" s="1"/>
      <c r="C340" s="1"/>
      <c r="D340" s="1"/>
      <c r="E340" s="1"/>
      <c r="F340" s="1"/>
      <c r="G340" s="1"/>
    </row>
    <row r="341" spans="1:7" customFormat="1" hidden="1" x14ac:dyDescent="0.25">
      <c r="A341" s="3"/>
      <c r="B341" s="1"/>
      <c r="C341" s="1"/>
      <c r="D341" s="1"/>
      <c r="E341" s="1"/>
      <c r="F341" s="1"/>
      <c r="G341" s="1"/>
    </row>
    <row r="342" spans="1:7" customFormat="1" hidden="1" x14ac:dyDescent="0.25">
      <c r="A342" s="3"/>
      <c r="B342" s="1"/>
      <c r="C342" s="1"/>
      <c r="D342" s="1"/>
      <c r="E342" s="1"/>
      <c r="F342" s="1"/>
      <c r="G342" s="1"/>
    </row>
    <row r="343" spans="1:7" customFormat="1" hidden="1" x14ac:dyDescent="0.25">
      <c r="A343" s="3"/>
      <c r="B343" s="1"/>
      <c r="C343" s="1"/>
      <c r="D343" s="1"/>
      <c r="E343" s="1"/>
      <c r="F343" s="1"/>
      <c r="G343" s="1"/>
    </row>
    <row r="344" spans="1:7" customFormat="1" hidden="1" x14ac:dyDescent="0.25">
      <c r="A344" s="3"/>
      <c r="B344" s="1"/>
      <c r="C344" s="1"/>
      <c r="D344" s="1"/>
      <c r="E344" s="1"/>
      <c r="F344" s="1"/>
      <c r="G344" s="1"/>
    </row>
    <row r="345" spans="1:7" customFormat="1" hidden="1" x14ac:dyDescent="0.25">
      <c r="A345" s="3"/>
      <c r="B345" s="1"/>
      <c r="C345" s="1"/>
      <c r="D345" s="1"/>
      <c r="E345" s="1"/>
      <c r="F345" s="1"/>
      <c r="G345" s="1"/>
    </row>
    <row r="346" spans="1:7" customFormat="1" hidden="1" x14ac:dyDescent="0.25">
      <c r="A346" s="3"/>
      <c r="B346" s="1"/>
      <c r="C346" s="1"/>
      <c r="D346" s="1"/>
      <c r="E346" s="1"/>
      <c r="F346" s="1"/>
      <c r="G346" s="1"/>
    </row>
    <row r="347" spans="1:7" customFormat="1" hidden="1" x14ac:dyDescent="0.25">
      <c r="A347" s="3"/>
      <c r="B347" s="1"/>
      <c r="C347" s="1"/>
      <c r="D347" s="1"/>
      <c r="E347" s="1"/>
      <c r="F347" s="1"/>
      <c r="G347" s="1"/>
    </row>
    <row r="348" spans="1:7" customFormat="1" hidden="1" x14ac:dyDescent="0.25">
      <c r="A348" s="3"/>
      <c r="B348" s="1"/>
      <c r="C348" s="1"/>
      <c r="D348" s="1"/>
      <c r="E348" s="1"/>
      <c r="F348" s="1"/>
      <c r="G348" s="1"/>
    </row>
    <row r="349" spans="1:7" customFormat="1" hidden="1" x14ac:dyDescent="0.25">
      <c r="A349" s="3"/>
      <c r="B349" s="1"/>
      <c r="C349" s="1"/>
      <c r="D349" s="1"/>
      <c r="E349" s="1"/>
      <c r="F349" s="1"/>
      <c r="G349" s="1"/>
    </row>
    <row r="350" spans="1:7" customFormat="1" hidden="1" x14ac:dyDescent="0.25">
      <c r="A350" s="3"/>
      <c r="B350" s="1"/>
      <c r="C350" s="1"/>
      <c r="D350" s="1"/>
      <c r="E350" s="1"/>
      <c r="F350" s="1"/>
      <c r="G350" s="1"/>
    </row>
    <row r="351" spans="1:7" customFormat="1" hidden="1" x14ac:dyDescent="0.25">
      <c r="A351" s="3"/>
      <c r="B351" s="1"/>
      <c r="C351" s="1"/>
      <c r="D351" s="1"/>
      <c r="E351" s="1"/>
      <c r="F351" s="1"/>
      <c r="G351" s="1"/>
    </row>
    <row r="352" spans="1:7" customFormat="1" hidden="1" x14ac:dyDescent="0.25">
      <c r="A352" s="3"/>
      <c r="B352" s="1"/>
      <c r="C352" s="1"/>
      <c r="D352" s="1"/>
      <c r="E352" s="1"/>
      <c r="F352" s="1"/>
      <c r="G352" s="1"/>
    </row>
    <row r="353" spans="1:7" customFormat="1" hidden="1" x14ac:dyDescent="0.25">
      <c r="A353" s="3"/>
      <c r="B353" s="1"/>
      <c r="C353" s="1"/>
      <c r="D353" s="1"/>
      <c r="E353" s="1"/>
      <c r="F353" s="1"/>
      <c r="G353" s="1"/>
    </row>
    <row r="354" spans="1:7" customFormat="1" hidden="1" x14ac:dyDescent="0.25">
      <c r="A354" s="3"/>
      <c r="B354" s="1"/>
      <c r="C354" s="1"/>
      <c r="D354" s="1"/>
      <c r="E354" s="1"/>
      <c r="F354" s="1"/>
      <c r="G354" s="1"/>
    </row>
    <row r="355" spans="1:7" customFormat="1" hidden="1" x14ac:dyDescent="0.25">
      <c r="A355" s="3"/>
      <c r="B355" s="1"/>
      <c r="C355" s="1"/>
      <c r="D355" s="1"/>
      <c r="E355" s="1"/>
      <c r="F355" s="1"/>
      <c r="G355" s="1"/>
    </row>
    <row r="356" spans="1:7" customFormat="1" hidden="1" x14ac:dyDescent="0.25">
      <c r="A356" s="3"/>
      <c r="B356" s="1"/>
      <c r="C356" s="1"/>
      <c r="D356" s="1"/>
      <c r="E356" s="1"/>
      <c r="F356" s="1"/>
      <c r="G356" s="1"/>
    </row>
    <row r="357" spans="1:7" customFormat="1" hidden="1" x14ac:dyDescent="0.25">
      <c r="A357" s="3"/>
      <c r="B357" s="1"/>
      <c r="C357" s="1"/>
      <c r="D357" s="1"/>
      <c r="E357" s="1"/>
      <c r="F357" s="1"/>
      <c r="G357" s="1"/>
    </row>
    <row r="358" spans="1:7" customFormat="1" hidden="1" x14ac:dyDescent="0.25">
      <c r="A358" s="3"/>
      <c r="B358" s="1"/>
      <c r="C358" s="1"/>
      <c r="D358" s="1"/>
      <c r="E358" s="1"/>
      <c r="F358" s="1"/>
      <c r="G358" s="1"/>
    </row>
    <row r="359" spans="1:7" customFormat="1" hidden="1" x14ac:dyDescent="0.25">
      <c r="A359" s="3"/>
      <c r="B359" s="1"/>
      <c r="C359" s="1"/>
      <c r="D359" s="1"/>
      <c r="E359" s="1"/>
      <c r="F359" s="1"/>
      <c r="G359" s="1"/>
    </row>
    <row r="360" spans="1:7" customFormat="1" hidden="1" x14ac:dyDescent="0.25">
      <c r="A360" s="3"/>
      <c r="B360" s="1"/>
      <c r="C360" s="1"/>
      <c r="D360" s="1"/>
      <c r="E360" s="1"/>
      <c r="F360" s="1"/>
      <c r="G360" s="1"/>
    </row>
    <row r="361" spans="1:7" customFormat="1" hidden="1" x14ac:dyDescent="0.25">
      <c r="A361" s="3"/>
      <c r="B361" s="1"/>
      <c r="C361" s="1"/>
      <c r="D361" s="1"/>
      <c r="E361" s="1"/>
      <c r="F361" s="1"/>
      <c r="G361" s="1"/>
    </row>
    <row r="362" spans="1:7" customFormat="1" hidden="1" x14ac:dyDescent="0.25">
      <c r="A362" s="3"/>
      <c r="B362" s="1"/>
      <c r="C362" s="1"/>
      <c r="D362" s="1"/>
      <c r="E362" s="1"/>
      <c r="F362" s="1"/>
      <c r="G362" s="1"/>
    </row>
    <row r="363" spans="1:7" customFormat="1" hidden="1" x14ac:dyDescent="0.25">
      <c r="A363" s="3"/>
      <c r="B363" s="1"/>
      <c r="C363" s="1"/>
      <c r="D363" s="1"/>
      <c r="E363" s="1"/>
      <c r="F363" s="1"/>
      <c r="G363" s="1"/>
    </row>
    <row r="364" spans="1:7" customFormat="1" hidden="1" x14ac:dyDescent="0.25">
      <c r="A364" s="3"/>
      <c r="B364" s="1"/>
      <c r="C364" s="1"/>
      <c r="D364" s="1"/>
      <c r="E364" s="1"/>
      <c r="F364" s="1"/>
      <c r="G364" s="1"/>
    </row>
    <row r="365" spans="1:7" customFormat="1" hidden="1" x14ac:dyDescent="0.25">
      <c r="A365" s="3"/>
      <c r="B365" s="1"/>
      <c r="C365" s="1"/>
      <c r="D365" s="1"/>
      <c r="E365" s="1"/>
      <c r="F365" s="1"/>
      <c r="G365" s="1"/>
    </row>
    <row r="366" spans="1:7" customFormat="1" hidden="1" x14ac:dyDescent="0.25">
      <c r="A366" s="3"/>
      <c r="B366" s="1"/>
      <c r="C366" s="1"/>
      <c r="D366" s="1"/>
      <c r="E366" s="1"/>
      <c r="F366" s="1"/>
      <c r="G366" s="1"/>
    </row>
    <row r="367" spans="1:7" customFormat="1" hidden="1" x14ac:dyDescent="0.25">
      <c r="A367" s="3"/>
      <c r="B367" s="1"/>
      <c r="C367" s="1"/>
      <c r="D367" s="1"/>
      <c r="E367" s="1"/>
      <c r="F367" s="1"/>
      <c r="G367" s="1"/>
    </row>
    <row r="368" spans="1:7" customFormat="1" hidden="1" x14ac:dyDescent="0.25">
      <c r="A368" s="3"/>
      <c r="B368" s="1"/>
      <c r="C368" s="1"/>
      <c r="D368" s="1"/>
      <c r="E368" s="1"/>
      <c r="F368" s="1"/>
      <c r="G368" s="1"/>
    </row>
    <row r="369" spans="1:7" customFormat="1" hidden="1" x14ac:dyDescent="0.25">
      <c r="A369" s="3"/>
      <c r="B369" s="1"/>
      <c r="C369" s="1"/>
      <c r="D369" s="1"/>
      <c r="E369" s="1"/>
      <c r="F369" s="1"/>
      <c r="G369" s="1"/>
    </row>
    <row r="370" spans="1:7" customFormat="1" hidden="1" x14ac:dyDescent="0.25">
      <c r="A370" s="3"/>
      <c r="B370" s="1"/>
      <c r="C370" s="1"/>
      <c r="D370" s="1"/>
      <c r="E370" s="1"/>
      <c r="F370" s="1"/>
      <c r="G370" s="1"/>
    </row>
    <row r="371" spans="1:7" customFormat="1" hidden="1" x14ac:dyDescent="0.25">
      <c r="A371" s="3"/>
      <c r="B371" s="1"/>
      <c r="C371" s="1"/>
      <c r="D371" s="1"/>
      <c r="E371" s="1"/>
      <c r="F371" s="1"/>
      <c r="G371" s="1"/>
    </row>
    <row r="372" spans="1:7" customFormat="1" hidden="1" x14ac:dyDescent="0.25">
      <c r="A372" s="3"/>
      <c r="B372" s="1"/>
      <c r="C372" s="1"/>
      <c r="D372" s="1"/>
      <c r="E372" s="1"/>
      <c r="F372" s="1"/>
      <c r="G372" s="1"/>
    </row>
    <row r="373" spans="1:7" customFormat="1" hidden="1" x14ac:dyDescent="0.25">
      <c r="A373" s="3"/>
      <c r="B373" s="1"/>
      <c r="C373" s="1"/>
      <c r="D373" s="1"/>
      <c r="E373" s="1"/>
      <c r="F373" s="1"/>
      <c r="G373" s="1"/>
    </row>
    <row r="374" spans="1:7" customFormat="1" hidden="1" x14ac:dyDescent="0.25">
      <c r="A374" s="3"/>
      <c r="B374" s="1"/>
      <c r="C374" s="1"/>
      <c r="D374" s="1"/>
      <c r="E374" s="1"/>
      <c r="F374" s="1"/>
      <c r="G374" s="1"/>
    </row>
    <row r="375" spans="1:7" customFormat="1" hidden="1" x14ac:dyDescent="0.25">
      <c r="A375" s="3"/>
      <c r="B375" s="1"/>
      <c r="C375" s="1"/>
      <c r="D375" s="1"/>
      <c r="E375" s="1"/>
      <c r="F375" s="1"/>
      <c r="G375" s="1"/>
    </row>
    <row r="376" spans="1:7" customFormat="1" hidden="1" x14ac:dyDescent="0.25">
      <c r="A376" s="3"/>
      <c r="B376" s="1"/>
      <c r="C376" s="1"/>
      <c r="D376" s="1"/>
      <c r="E376" s="1"/>
      <c r="F376" s="1"/>
      <c r="G376" s="1"/>
    </row>
    <row r="377" spans="1:7" customFormat="1" hidden="1" x14ac:dyDescent="0.25">
      <c r="A377" s="3"/>
      <c r="B377" s="1"/>
      <c r="C377" s="1"/>
      <c r="D377" s="1"/>
      <c r="E377" s="1"/>
      <c r="F377" s="1"/>
      <c r="G377" s="1"/>
    </row>
    <row r="378" spans="1:7" customFormat="1" hidden="1" x14ac:dyDescent="0.25">
      <c r="A378" s="3"/>
      <c r="B378" s="1"/>
      <c r="C378" s="1"/>
      <c r="D378" s="1"/>
      <c r="E378" s="1"/>
      <c r="F378" s="1"/>
      <c r="G378" s="1"/>
    </row>
    <row r="379" spans="1:7" customFormat="1" hidden="1" x14ac:dyDescent="0.25">
      <c r="A379" s="3"/>
      <c r="B379" s="1"/>
      <c r="C379" s="1"/>
      <c r="D379" s="1"/>
      <c r="E379" s="1"/>
      <c r="F379" s="1"/>
      <c r="G379" s="1"/>
    </row>
    <row r="380" spans="1:7" customFormat="1" hidden="1" x14ac:dyDescent="0.25">
      <c r="A380" s="3"/>
      <c r="B380" s="1"/>
      <c r="C380" s="1"/>
      <c r="D380" s="1"/>
      <c r="E380" s="1"/>
      <c r="F380" s="1"/>
      <c r="G380" s="1"/>
    </row>
    <row r="381" spans="1:7" customFormat="1" hidden="1" x14ac:dyDescent="0.25">
      <c r="A381" s="3"/>
      <c r="B381" s="1"/>
      <c r="C381" s="1"/>
      <c r="D381" s="1"/>
      <c r="E381" s="1"/>
      <c r="F381" s="1"/>
      <c r="G381" s="1"/>
    </row>
    <row r="382" spans="1:7" customFormat="1" hidden="1" x14ac:dyDescent="0.25">
      <c r="A382" s="3"/>
      <c r="B382" s="1"/>
      <c r="C382" s="1"/>
      <c r="D382" s="1"/>
      <c r="E382" s="1"/>
      <c r="F382" s="1"/>
      <c r="G382" s="1"/>
    </row>
    <row r="383" spans="1:7" customFormat="1" hidden="1" x14ac:dyDescent="0.25">
      <c r="A383" s="3"/>
      <c r="B383" s="1"/>
      <c r="C383" s="1"/>
      <c r="D383" s="1"/>
      <c r="E383" s="1"/>
      <c r="F383" s="1"/>
      <c r="G383" s="1"/>
    </row>
    <row r="384" spans="1:7" customFormat="1" hidden="1" x14ac:dyDescent="0.25">
      <c r="A384" s="3"/>
      <c r="B384" s="1"/>
      <c r="C384" s="1"/>
      <c r="D384" s="1"/>
      <c r="E384" s="1"/>
      <c r="F384" s="1"/>
      <c r="G384" s="1"/>
    </row>
    <row r="385" spans="1:7" customFormat="1" hidden="1" x14ac:dyDescent="0.25">
      <c r="A385" s="3"/>
      <c r="B385" s="1"/>
      <c r="C385" s="1"/>
      <c r="D385" s="1"/>
      <c r="E385" s="1"/>
      <c r="F385" s="1"/>
      <c r="G385" s="1"/>
    </row>
    <row r="386" spans="1:7" customFormat="1" hidden="1" x14ac:dyDescent="0.25">
      <c r="A386" s="3"/>
      <c r="B386" s="1"/>
      <c r="C386" s="1"/>
      <c r="D386" s="1"/>
      <c r="E386" s="1"/>
      <c r="F386" s="1"/>
      <c r="G386" s="1"/>
    </row>
    <row r="387" spans="1:7" customFormat="1" hidden="1" x14ac:dyDescent="0.25">
      <c r="A387" s="3"/>
      <c r="B387" s="1"/>
      <c r="C387" s="1"/>
      <c r="D387" s="1"/>
      <c r="E387" s="1"/>
      <c r="F387" s="1"/>
      <c r="G387" s="1"/>
    </row>
    <row r="388" spans="1:7" customFormat="1" hidden="1" x14ac:dyDescent="0.25">
      <c r="A388" s="3"/>
      <c r="B388" s="1"/>
      <c r="C388" s="1"/>
      <c r="D388" s="1"/>
      <c r="E388" s="1"/>
      <c r="F388" s="1"/>
      <c r="G388" s="1"/>
    </row>
    <row r="389" spans="1:7" customFormat="1" hidden="1" x14ac:dyDescent="0.25">
      <c r="A389" s="3"/>
      <c r="B389" s="1"/>
      <c r="C389" s="1"/>
      <c r="D389" s="1"/>
      <c r="E389" s="1"/>
      <c r="F389" s="1"/>
      <c r="G389" s="1"/>
    </row>
    <row r="390" spans="1:7" customFormat="1" hidden="1" x14ac:dyDescent="0.25">
      <c r="A390" s="3"/>
      <c r="B390" s="1"/>
      <c r="C390" s="1"/>
      <c r="D390" s="1"/>
      <c r="E390" s="1"/>
      <c r="F390" s="1"/>
      <c r="G390" s="1"/>
    </row>
    <row r="391" spans="1:7" customFormat="1" hidden="1" x14ac:dyDescent="0.25">
      <c r="A391" s="3"/>
      <c r="B391" s="1"/>
      <c r="C391" s="1"/>
      <c r="D391" s="1"/>
      <c r="E391" s="1"/>
      <c r="F391" s="1"/>
      <c r="G391" s="1"/>
    </row>
    <row r="392" spans="1:7" customFormat="1" hidden="1" x14ac:dyDescent="0.25">
      <c r="A392" s="3"/>
      <c r="B392" s="1"/>
      <c r="C392" s="1"/>
      <c r="D392" s="1"/>
      <c r="E392" s="1"/>
      <c r="F392" s="1"/>
      <c r="G392" s="1"/>
    </row>
    <row r="393" spans="1:7" hidden="1" x14ac:dyDescent="0.25"/>
    <row r="394" spans="1:7" hidden="1" x14ac:dyDescent="0.25"/>
    <row r="395" spans="1:7" hidden="1" x14ac:dyDescent="0.25"/>
    <row r="396" spans="1:7" hidden="1" x14ac:dyDescent="0.25">
      <c r="A396"/>
      <c r="B396"/>
      <c r="C396"/>
      <c r="D396"/>
      <c r="E396"/>
      <c r="F396"/>
      <c r="G396"/>
    </row>
    <row r="397" spans="1:7" hidden="1" x14ac:dyDescent="0.25">
      <c r="A397"/>
      <c r="B397"/>
      <c r="C397"/>
      <c r="D397"/>
      <c r="E397"/>
      <c r="F397"/>
      <c r="G397"/>
    </row>
    <row r="398" spans="1:7" hidden="1" x14ac:dyDescent="0.25">
      <c r="A398"/>
      <c r="B398"/>
      <c r="C398"/>
      <c r="D398"/>
      <c r="E398"/>
      <c r="F398"/>
      <c r="G398"/>
    </row>
    <row r="399" spans="1:7" hidden="1" x14ac:dyDescent="0.25">
      <c r="A399"/>
      <c r="B399"/>
      <c r="C399"/>
      <c r="D399"/>
      <c r="E399"/>
      <c r="F399"/>
      <c r="G399"/>
    </row>
    <row r="400" spans="1:7" hidden="1" x14ac:dyDescent="0.25">
      <c r="A400"/>
      <c r="B400"/>
      <c r="C400"/>
      <c r="D400"/>
      <c r="E400"/>
      <c r="F400"/>
      <c r="G400"/>
    </row>
    <row r="401" x14ac:dyDescent="0.25"/>
  </sheetData>
  <sheetProtection password="CC3D" sheet="1" objects="1" scenarios="1"/>
  <mergeCells count="83">
    <mergeCell ref="C18:E18"/>
    <mergeCell ref="C31:E31"/>
    <mergeCell ref="C32:E32"/>
    <mergeCell ref="C36:E36"/>
    <mergeCell ref="C33:E33"/>
    <mergeCell ref="C34:E34"/>
    <mergeCell ref="C35:E35"/>
    <mergeCell ref="C23:E26"/>
    <mergeCell ref="C119:E119"/>
    <mergeCell ref="C121:E121"/>
    <mergeCell ref="C85:E85"/>
    <mergeCell ref="C87:E87"/>
    <mergeCell ref="C89:E89"/>
    <mergeCell ref="C91:E91"/>
    <mergeCell ref="C93:E93"/>
    <mergeCell ref="C95:E95"/>
    <mergeCell ref="C97:E97"/>
    <mergeCell ref="C99:E99"/>
    <mergeCell ref="C101:E101"/>
    <mergeCell ref="C103:E103"/>
    <mergeCell ref="C81:E81"/>
    <mergeCell ref="C28:E30"/>
    <mergeCell ref="C123:E123"/>
    <mergeCell ref="C105:E105"/>
    <mergeCell ref="C107:E107"/>
    <mergeCell ref="C109:E109"/>
    <mergeCell ref="C111:E111"/>
    <mergeCell ref="C113:E113"/>
    <mergeCell ref="C115:E115"/>
    <mergeCell ref="C117:E117"/>
    <mergeCell ref="C145:E145"/>
    <mergeCell ref="C147:E147"/>
    <mergeCell ref="C149:E149"/>
    <mergeCell ref="C135:E135"/>
    <mergeCell ref="C137:E137"/>
    <mergeCell ref="C139:E139"/>
    <mergeCell ref="C141:E141"/>
    <mergeCell ref="C143:E143"/>
    <mergeCell ref="C125:E125"/>
    <mergeCell ref="C127:E127"/>
    <mergeCell ref="C129:E129"/>
    <mergeCell ref="C131:E131"/>
    <mergeCell ref="C133:E133"/>
    <mergeCell ref="C83:E83"/>
    <mergeCell ref="C57:E57"/>
    <mergeCell ref="C22:E22"/>
    <mergeCell ref="C51:E51"/>
    <mergeCell ref="C53:E53"/>
    <mergeCell ref="C55:E55"/>
    <mergeCell ref="C71:E71"/>
    <mergeCell ref="C73:E73"/>
    <mergeCell ref="C75:E75"/>
    <mergeCell ref="C77:E77"/>
    <mergeCell ref="C79:E79"/>
    <mergeCell ref="C61:E61"/>
    <mergeCell ref="C63:E63"/>
    <mergeCell ref="C65:E65"/>
    <mergeCell ref="C67:E67"/>
    <mergeCell ref="C69:E69"/>
    <mergeCell ref="C14:E14"/>
    <mergeCell ref="C20:E20"/>
    <mergeCell ref="C59:E59"/>
    <mergeCell ref="C49:E49"/>
    <mergeCell ref="C21:E21"/>
    <mergeCell ref="C19:E19"/>
    <mergeCell ref="C38:E39"/>
    <mergeCell ref="C40:E40"/>
    <mergeCell ref="C41:E41"/>
    <mergeCell ref="C42:E42"/>
    <mergeCell ref="C43:E43"/>
    <mergeCell ref="C45:E45"/>
    <mergeCell ref="C46:E46"/>
    <mergeCell ref="C47:E47"/>
    <mergeCell ref="C15:E17"/>
    <mergeCell ref="C27:E27"/>
    <mergeCell ref="C11:E13"/>
    <mergeCell ref="C7:E8"/>
    <mergeCell ref="E9:F9"/>
    <mergeCell ref="C3:E3"/>
    <mergeCell ref="C10:E10"/>
    <mergeCell ref="C4:E4"/>
    <mergeCell ref="B5:F5"/>
    <mergeCell ref="C6:E6"/>
  </mergeCells>
  <hyperlinks>
    <hyperlink ref="B5:F5" r:id="rId1" display="To contact the author left click for a website communication form, or use:"/>
    <hyperlink ref="C6" r:id="rId2"/>
    <hyperlink ref="E9" r:id="rId3"/>
    <hyperlink ref="C47" r:id="rId4" display="www.TechForText.com/Ma/Chapter-8 "/>
    <hyperlink ref="C47:E47" r:id="rId5" display="For additional information, about the mathematical concepts explained above, left click on the following link: www.TechForText.com/Ma/Chapter-8 "/>
    <hyperlink ref="C9" r:id="rId6"/>
  </hyperlinks>
  <pageMargins left="0.7" right="0.7" top="0.75" bottom="0.75" header="0.3" footer="0.3"/>
  <pageSetup orientation="portrait" horizontalDpi="1200" verticalDpi="1200" r:id="rId7"/>
  <customProperties>
    <customPr name="SSCSheetTrackingNo" r:id="rId8"/>
  </customProperties>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RowHeight="15" x14ac:dyDescent="0.25"/>
  <sheetData>
    <row r="1" spans="1:5" x14ac:dyDescent="0.25">
      <c r="A1" t="s">
        <v>7</v>
      </c>
      <c r="B1" t="s">
        <v>8</v>
      </c>
      <c r="C1" t="s">
        <v>114</v>
      </c>
      <c r="D1" t="s">
        <v>141</v>
      </c>
      <c r="E1" t="s">
        <v>140</v>
      </c>
    </row>
    <row r="2" spans="1:5" x14ac:dyDescent="0.25">
      <c r="A2" t="s">
        <v>9</v>
      </c>
      <c r="B2" t="s">
        <v>10</v>
      </c>
    </row>
    <row r="3" spans="1:5" x14ac:dyDescent="0.25">
      <c r="A3" t="s">
        <v>11</v>
      </c>
      <c r="B3" t="s">
        <v>13</v>
      </c>
    </row>
    <row r="4" spans="1:5" x14ac:dyDescent="0.25">
      <c r="A4" t="s">
        <v>12</v>
      </c>
      <c r="B4" t="s">
        <v>118</v>
      </c>
    </row>
    <row r="5" spans="1:5" x14ac:dyDescent="0.25">
      <c r="A5" t="s">
        <v>119</v>
      </c>
    </row>
    <row r="6" spans="1:5" x14ac:dyDescent="0.25">
      <c r="A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workbookViewId="0"/>
  </sheetViews>
  <sheetFormatPr defaultRowHeight="15" x14ac:dyDescent="0.25"/>
  <sheetData>
    <row r="1" spans="1:2" x14ac:dyDescent="0.25">
      <c r="A1">
        <v>78</v>
      </c>
    </row>
    <row r="2" spans="1:2" x14ac:dyDescent="0.25">
      <c r="A2" s="2" t="s">
        <v>14</v>
      </c>
      <c r="B2" s="2" t="s">
        <v>15</v>
      </c>
    </row>
    <row r="3" spans="1:2" x14ac:dyDescent="0.25">
      <c r="A3" s="2" t="s">
        <v>16</v>
      </c>
      <c r="B3" s="2" t="s">
        <v>17</v>
      </c>
    </row>
    <row r="4" spans="1:2" x14ac:dyDescent="0.25">
      <c r="A4" s="2" t="s">
        <v>18</v>
      </c>
      <c r="B4" s="2" t="s">
        <v>15</v>
      </c>
    </row>
    <row r="5" spans="1:2" x14ac:dyDescent="0.25">
      <c r="A5" s="2" t="s">
        <v>19</v>
      </c>
      <c r="B5" s="2" t="s">
        <v>15</v>
      </c>
    </row>
    <row r="6" spans="1:2" x14ac:dyDescent="0.25">
      <c r="A6" s="2" t="s">
        <v>20</v>
      </c>
      <c r="B6" s="2" t="s">
        <v>15</v>
      </c>
    </row>
    <row r="7" spans="1:2" x14ac:dyDescent="0.25">
      <c r="A7" s="2" t="s">
        <v>21</v>
      </c>
      <c r="B7" s="2" t="s">
        <v>15</v>
      </c>
    </row>
    <row r="8" spans="1:2" x14ac:dyDescent="0.25">
      <c r="A8" s="2" t="s">
        <v>22</v>
      </c>
      <c r="B8" s="2" t="s">
        <v>15</v>
      </c>
    </row>
    <row r="9" spans="1:2" x14ac:dyDescent="0.25">
      <c r="A9" s="2" t="s">
        <v>23</v>
      </c>
      <c r="B9" s="2" t="s">
        <v>17</v>
      </c>
    </row>
    <row r="10" spans="1:2" x14ac:dyDescent="0.25">
      <c r="A10" s="2" t="s">
        <v>24</v>
      </c>
      <c r="B10" s="2" t="s">
        <v>17</v>
      </c>
    </row>
    <row r="11" spans="1:2" x14ac:dyDescent="0.25">
      <c r="A11" s="2" t="s">
        <v>25</v>
      </c>
      <c r="B11" s="2" t="s">
        <v>15</v>
      </c>
    </row>
    <row r="12" spans="1:2" x14ac:dyDescent="0.25">
      <c r="A12" s="2" t="s">
        <v>26</v>
      </c>
      <c r="B12" s="2" t="s">
        <v>15</v>
      </c>
    </row>
    <row r="13" spans="1:2" x14ac:dyDescent="0.25">
      <c r="A13" s="2" t="s">
        <v>27</v>
      </c>
      <c r="B13" s="2" t="s">
        <v>15</v>
      </c>
    </row>
    <row r="14" spans="1:2" x14ac:dyDescent="0.25">
      <c r="A14" s="2" t="s">
        <v>28</v>
      </c>
      <c r="B14" s="2" t="s">
        <v>15</v>
      </c>
    </row>
    <row r="15" spans="1:2" x14ac:dyDescent="0.25">
      <c r="A15" s="2" t="s">
        <v>29</v>
      </c>
      <c r="B15" s="2" t="s">
        <v>17</v>
      </c>
    </row>
    <row r="16" spans="1:2" x14ac:dyDescent="0.25">
      <c r="A16" s="2" t="s">
        <v>30</v>
      </c>
      <c r="B16" s="2" t="s">
        <v>17</v>
      </c>
    </row>
    <row r="17" spans="1:2" x14ac:dyDescent="0.25">
      <c r="A17" s="2" t="s">
        <v>31</v>
      </c>
      <c r="B17" s="2" t="s">
        <v>15</v>
      </c>
    </row>
    <row r="18" spans="1:2" x14ac:dyDescent="0.25">
      <c r="A18" s="2" t="s">
        <v>32</v>
      </c>
      <c r="B18" s="2" t="s">
        <v>15</v>
      </c>
    </row>
    <row r="19" spans="1:2" x14ac:dyDescent="0.25">
      <c r="A19" s="2" t="s">
        <v>33</v>
      </c>
      <c r="B19" s="2" t="s">
        <v>15</v>
      </c>
    </row>
    <row r="20" spans="1:2" x14ac:dyDescent="0.25">
      <c r="A20" s="2" t="s">
        <v>34</v>
      </c>
      <c r="B20" s="2" t="s">
        <v>15</v>
      </c>
    </row>
    <row r="21" spans="1:2" x14ac:dyDescent="0.25">
      <c r="A21" s="2" t="s">
        <v>35</v>
      </c>
      <c r="B21" s="2" t="s">
        <v>17</v>
      </c>
    </row>
    <row r="22" spans="1:2" x14ac:dyDescent="0.25">
      <c r="A22" s="2" t="s">
        <v>36</v>
      </c>
      <c r="B22" s="2" t="s">
        <v>17</v>
      </c>
    </row>
    <row r="23" spans="1:2" x14ac:dyDescent="0.25">
      <c r="A23" s="2" t="s">
        <v>37</v>
      </c>
      <c r="B23" s="2" t="s">
        <v>17</v>
      </c>
    </row>
    <row r="24" spans="1:2" x14ac:dyDescent="0.25">
      <c r="A24" s="2" t="s">
        <v>38</v>
      </c>
      <c r="B24" s="2" t="s">
        <v>17</v>
      </c>
    </row>
    <row r="25" spans="1:2" x14ac:dyDescent="0.25">
      <c r="A25" s="2" t="s">
        <v>39</v>
      </c>
      <c r="B25" s="2" t="s">
        <v>17</v>
      </c>
    </row>
    <row r="26" spans="1:2" x14ac:dyDescent="0.25">
      <c r="A26" s="2" t="s">
        <v>40</v>
      </c>
      <c r="B26" s="2" t="s">
        <v>41</v>
      </c>
    </row>
    <row r="27" spans="1:2" x14ac:dyDescent="0.25">
      <c r="A27" s="2" t="s">
        <v>42</v>
      </c>
      <c r="B27" s="2" t="s">
        <v>17</v>
      </c>
    </row>
    <row r="28" spans="1:2" x14ac:dyDescent="0.25">
      <c r="A28" s="2" t="s">
        <v>43</v>
      </c>
      <c r="B28" s="2" t="s">
        <v>17</v>
      </c>
    </row>
    <row r="29" spans="1:2" x14ac:dyDescent="0.25">
      <c r="A29" s="2" t="s">
        <v>44</v>
      </c>
      <c r="B29" s="2" t="s">
        <v>17</v>
      </c>
    </row>
    <row r="30" spans="1:2" x14ac:dyDescent="0.25">
      <c r="A30" s="2" t="s">
        <v>45</v>
      </c>
      <c r="B30" s="2" t="s">
        <v>17</v>
      </c>
    </row>
    <row r="31" spans="1:2" x14ac:dyDescent="0.25">
      <c r="A31" s="2" t="s">
        <v>46</v>
      </c>
      <c r="B31" s="2" t="s">
        <v>17</v>
      </c>
    </row>
    <row r="32" spans="1:2" x14ac:dyDescent="0.25">
      <c r="A32" s="2" t="s">
        <v>47</v>
      </c>
      <c r="B32" s="2" t="s">
        <v>17</v>
      </c>
    </row>
    <row r="33" spans="1:2" x14ac:dyDescent="0.25">
      <c r="A33" s="2" t="s">
        <v>48</v>
      </c>
      <c r="B33" s="2" t="s">
        <v>17</v>
      </c>
    </row>
    <row r="34" spans="1:2" x14ac:dyDescent="0.25">
      <c r="A34" s="2" t="s">
        <v>49</v>
      </c>
      <c r="B34" s="2" t="s">
        <v>17</v>
      </c>
    </row>
    <row r="35" spans="1:2" x14ac:dyDescent="0.25">
      <c r="A35" s="2" t="s">
        <v>50</v>
      </c>
      <c r="B35" s="2" t="s">
        <v>17</v>
      </c>
    </row>
    <row r="36" spans="1:2" x14ac:dyDescent="0.25">
      <c r="A36" s="2" t="s">
        <v>51</v>
      </c>
      <c r="B36" s="2" t="s">
        <v>52</v>
      </c>
    </row>
    <row r="37" spans="1:2" x14ac:dyDescent="0.25">
      <c r="A37" s="2" t="s">
        <v>53</v>
      </c>
      <c r="B37" s="2" t="s">
        <v>52</v>
      </c>
    </row>
    <row r="38" spans="1:2" x14ac:dyDescent="0.25">
      <c r="A38" s="2" t="s">
        <v>54</v>
      </c>
      <c r="B38" s="2" t="s">
        <v>52</v>
      </c>
    </row>
    <row r="39" spans="1:2" x14ac:dyDescent="0.25">
      <c r="A39" s="2" t="s">
        <v>55</v>
      </c>
      <c r="B39" s="2" t="s">
        <v>41</v>
      </c>
    </row>
    <row r="40" spans="1:2" x14ac:dyDescent="0.25">
      <c r="A40" s="2" t="s">
        <v>56</v>
      </c>
      <c r="B40" s="2" t="s">
        <v>41</v>
      </c>
    </row>
    <row r="41" spans="1:2" x14ac:dyDescent="0.25">
      <c r="A41" s="2" t="s">
        <v>57</v>
      </c>
      <c r="B41" s="2" t="s">
        <v>52</v>
      </c>
    </row>
    <row r="42" spans="1:2" x14ac:dyDescent="0.25">
      <c r="A42" s="2" t="s">
        <v>58</v>
      </c>
      <c r="B42" s="2" t="s">
        <v>41</v>
      </c>
    </row>
    <row r="43" spans="1:2" x14ac:dyDescent="0.25">
      <c r="A43" s="2" t="s">
        <v>59</v>
      </c>
      <c r="B43" s="2" t="s">
        <v>60</v>
      </c>
    </row>
    <row r="44" spans="1:2" x14ac:dyDescent="0.25">
      <c r="A44" s="2" t="s">
        <v>61</v>
      </c>
      <c r="B44" s="2" t="s">
        <v>62</v>
      </c>
    </row>
    <row r="45" spans="1:2" x14ac:dyDescent="0.25">
      <c r="A45" s="2" t="s">
        <v>63</v>
      </c>
      <c r="B45" s="2" t="s">
        <v>15</v>
      </c>
    </row>
    <row r="46" spans="1:2" x14ac:dyDescent="0.25">
      <c r="A46" s="2" t="s">
        <v>64</v>
      </c>
      <c r="B46" s="2" t="s">
        <v>65</v>
      </c>
    </row>
    <row r="47" spans="1:2" x14ac:dyDescent="0.25">
      <c r="A47" s="2" t="s">
        <v>66</v>
      </c>
      <c r="B47" s="2" t="s">
        <v>17</v>
      </c>
    </row>
    <row r="48" spans="1:2" x14ac:dyDescent="0.25">
      <c r="A48" s="2" t="s">
        <v>67</v>
      </c>
      <c r="B48" s="2" t="s">
        <v>15</v>
      </c>
    </row>
    <row r="49" spans="1:2" x14ac:dyDescent="0.25">
      <c r="A49" s="2" t="s">
        <v>68</v>
      </c>
      <c r="B49" s="2" t="s">
        <v>15</v>
      </c>
    </row>
    <row r="50" spans="1:2" x14ac:dyDescent="0.25">
      <c r="A50" s="2" t="s">
        <v>69</v>
      </c>
      <c r="B50" s="2" t="s">
        <v>15</v>
      </c>
    </row>
    <row r="51" spans="1:2" x14ac:dyDescent="0.25">
      <c r="A51" s="2" t="s">
        <v>70</v>
      </c>
      <c r="B51" s="2" t="s">
        <v>17</v>
      </c>
    </row>
    <row r="52" spans="1:2" x14ac:dyDescent="0.25">
      <c r="A52" s="2" t="s">
        <v>71</v>
      </c>
      <c r="B52" s="2" t="s">
        <v>15</v>
      </c>
    </row>
    <row r="53" spans="1:2" x14ac:dyDescent="0.25">
      <c r="A53" s="2" t="s">
        <v>72</v>
      </c>
      <c r="B53" s="2" t="s">
        <v>15</v>
      </c>
    </row>
    <row r="54" spans="1:2" x14ac:dyDescent="0.25">
      <c r="A54" s="2" t="s">
        <v>73</v>
      </c>
      <c r="B54" s="2" t="s">
        <v>17</v>
      </c>
    </row>
    <row r="55" spans="1:2" x14ac:dyDescent="0.25">
      <c r="A55" s="2" t="s">
        <v>74</v>
      </c>
      <c r="B55" s="2" t="s">
        <v>15</v>
      </c>
    </row>
    <row r="56" spans="1:2" x14ac:dyDescent="0.25">
      <c r="A56" s="2" t="s">
        <v>75</v>
      </c>
      <c r="B56" s="2" t="s">
        <v>17</v>
      </c>
    </row>
    <row r="57" spans="1:2" x14ac:dyDescent="0.25">
      <c r="A57" s="2" t="s">
        <v>76</v>
      </c>
      <c r="B57" s="2" t="s">
        <v>15</v>
      </c>
    </row>
    <row r="58" spans="1:2" x14ac:dyDescent="0.25">
      <c r="A58" s="2" t="s">
        <v>77</v>
      </c>
      <c r="B58" s="2" t="s">
        <v>17</v>
      </c>
    </row>
    <row r="59" spans="1:2" x14ac:dyDescent="0.25">
      <c r="A59" s="2" t="s">
        <v>78</v>
      </c>
      <c r="B59" s="2" t="s">
        <v>79</v>
      </c>
    </row>
    <row r="60" spans="1:2" x14ac:dyDescent="0.25">
      <c r="A60" s="2" t="s">
        <v>80</v>
      </c>
      <c r="B60" s="2" t="s">
        <v>81</v>
      </c>
    </row>
    <row r="61" spans="1:2" x14ac:dyDescent="0.25">
      <c r="A61" s="2" t="s">
        <v>82</v>
      </c>
      <c r="B61" s="2" t="s">
        <v>83</v>
      </c>
    </row>
    <row r="62" spans="1:2" x14ac:dyDescent="0.25">
      <c r="A62" s="2" t="s">
        <v>84</v>
      </c>
      <c r="B62" s="2" t="s">
        <v>85</v>
      </c>
    </row>
    <row r="63" spans="1:2" x14ac:dyDescent="0.25">
      <c r="A63" s="2" t="s">
        <v>86</v>
      </c>
      <c r="B63" s="2" t="s">
        <v>87</v>
      </c>
    </row>
    <row r="64" spans="1:2" x14ac:dyDescent="0.25">
      <c r="A64" s="2" t="s">
        <v>88</v>
      </c>
      <c r="B64" s="2" t="s">
        <v>17</v>
      </c>
    </row>
    <row r="65" spans="1:2" x14ac:dyDescent="0.25">
      <c r="A65" s="2" t="s">
        <v>89</v>
      </c>
      <c r="B65" s="2" t="s">
        <v>17</v>
      </c>
    </row>
    <row r="66" spans="1:2" x14ac:dyDescent="0.25">
      <c r="A66" s="2" t="s">
        <v>90</v>
      </c>
      <c r="B66" s="2" t="s">
        <v>15</v>
      </c>
    </row>
    <row r="67" spans="1:2" x14ac:dyDescent="0.25">
      <c r="A67" s="2" t="s">
        <v>91</v>
      </c>
      <c r="B67" s="2" t="s">
        <v>15</v>
      </c>
    </row>
    <row r="68" spans="1:2" x14ac:dyDescent="0.25">
      <c r="A68" s="2" t="s">
        <v>92</v>
      </c>
      <c r="B68" s="2" t="s">
        <v>15</v>
      </c>
    </row>
    <row r="69" spans="1:2" x14ac:dyDescent="0.25">
      <c r="A69" s="2" t="s">
        <v>93</v>
      </c>
      <c r="B69" s="2" t="s">
        <v>17</v>
      </c>
    </row>
    <row r="70" spans="1:2" x14ac:dyDescent="0.25">
      <c r="A70" s="2" t="s">
        <v>94</v>
      </c>
      <c r="B70" s="2" t="s">
        <v>15</v>
      </c>
    </row>
    <row r="71" spans="1:2" x14ac:dyDescent="0.25">
      <c r="A71" s="2" t="s">
        <v>95</v>
      </c>
      <c r="B71" s="2" t="s">
        <v>17</v>
      </c>
    </row>
    <row r="72" spans="1:2" x14ac:dyDescent="0.25">
      <c r="A72" s="2" t="s">
        <v>96</v>
      </c>
      <c r="B72" s="2" t="s">
        <v>17</v>
      </c>
    </row>
    <row r="73" spans="1:2" x14ac:dyDescent="0.25">
      <c r="A73" s="2" t="s">
        <v>97</v>
      </c>
      <c r="B73" s="2" t="s">
        <v>15</v>
      </c>
    </row>
    <row r="74" spans="1:2" x14ac:dyDescent="0.25">
      <c r="A74" s="2" t="s">
        <v>98</v>
      </c>
      <c r="B74" s="2" t="s">
        <v>15</v>
      </c>
    </row>
    <row r="75" spans="1:2" x14ac:dyDescent="0.25">
      <c r="A75" s="2" t="s">
        <v>99</v>
      </c>
      <c r="B75" s="2" t="s">
        <v>15</v>
      </c>
    </row>
    <row r="76" spans="1:2" x14ac:dyDescent="0.25">
      <c r="A76" s="2" t="s">
        <v>100</v>
      </c>
      <c r="B76" s="2" t="s">
        <v>101</v>
      </c>
    </row>
    <row r="77" spans="1:2" x14ac:dyDescent="0.25">
      <c r="A77" s="2" t="s">
        <v>102</v>
      </c>
      <c r="B77" s="2" t="s">
        <v>17</v>
      </c>
    </row>
    <row r="78" spans="1:2" x14ac:dyDescent="0.25">
      <c r="A78" s="2" t="s">
        <v>103</v>
      </c>
      <c r="B78" s="2" t="s">
        <v>15</v>
      </c>
    </row>
    <row r="79" spans="1:2" x14ac:dyDescent="0.25">
      <c r="A79" s="2" t="s">
        <v>104</v>
      </c>
      <c r="B79" s="2" t="s">
        <v>41</v>
      </c>
    </row>
    <row r="80" spans="1:2" x14ac:dyDescent="0.25">
      <c r="A80" s="2" t="s">
        <v>105</v>
      </c>
      <c r="B80" s="2" t="s">
        <v>41</v>
      </c>
    </row>
    <row r="81" spans="1:2" x14ac:dyDescent="0.25">
      <c r="A81" s="2" t="s">
        <v>106</v>
      </c>
      <c r="B81" s="2" t="s">
        <v>41</v>
      </c>
    </row>
    <row r="82" spans="1:2" x14ac:dyDescent="0.25">
      <c r="A82" s="2" t="s">
        <v>107</v>
      </c>
      <c r="B82" s="2" t="s">
        <v>15</v>
      </c>
    </row>
    <row r="83" spans="1:2" x14ac:dyDescent="0.25">
      <c r="A83" s="2" t="s">
        <v>108</v>
      </c>
      <c r="B83" s="2" t="s">
        <v>15</v>
      </c>
    </row>
    <row r="84" spans="1:2" x14ac:dyDescent="0.25">
      <c r="A84" s="2" t="s">
        <v>109</v>
      </c>
      <c r="B84" s="2" t="s">
        <v>41</v>
      </c>
    </row>
    <row r="85" spans="1:2" x14ac:dyDescent="0.25">
      <c r="A85" s="2" t="s">
        <v>110</v>
      </c>
      <c r="B85" s="2" t="s">
        <v>41</v>
      </c>
    </row>
    <row r="86" spans="1:2" x14ac:dyDescent="0.25">
      <c r="A86" s="2" t="s">
        <v>111</v>
      </c>
      <c r="B86" s="2" t="s">
        <v>112</v>
      </c>
    </row>
    <row r="87" spans="1:2" x14ac:dyDescent="0.25">
      <c r="A87" s="2" t="s">
        <v>113</v>
      </c>
      <c r="B87" s="2"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_SpreadsheetConverterSettings</vt:lpstr>
      <vt:lpstr>DAY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 Demonstration Device, in the Form of a Software-Based Calendar, to Illustrate a Mathematical Concept, Involving Repetitive Cycles</dc:title>
  <dc:creator>David Alderoty</dc:creator>
  <cp:keywords>Microsoft Excel;Date calculations;Calendar;Mathematical concept involving repetitive cycles;Creating a calendar with Microsoft Excel</cp:keywords>
  <cp:lastModifiedBy>David</cp:lastModifiedBy>
  <dcterms:created xsi:type="dcterms:W3CDTF">2015-05-13T15:53:41Z</dcterms:created>
  <dcterms:modified xsi:type="dcterms:W3CDTF">2015-05-19T11:59:51Z</dcterms:modified>
</cp:coreProperties>
</file>