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>
    <definedName name="A">'Sheet2'!$D$8</definedName>
    <definedName name="a.">'Sheet2'!$F$20</definedName>
    <definedName name="B">'Sheet2'!$K$8</definedName>
    <definedName name="b.">'Sheet2'!$M$20</definedName>
    <definedName name="H">'Sheet2'!$L$13</definedName>
  </definedNames>
  <calcPr fullCalcOnLoad="1"/>
</workbook>
</file>

<file path=xl/sharedStrings.xml><?xml version="1.0" encoding="utf-8"?>
<sst xmlns="http://schemas.openxmlformats.org/spreadsheetml/2006/main" count="221" uniqueCount="128">
  <si>
    <t>=</t>
  </si>
  <si>
    <t>X=</t>
  </si>
  <si>
    <t>a</t>
  </si>
  <si>
    <t>b</t>
  </si>
  <si>
    <t>C =</t>
  </si>
  <si>
    <t>\</t>
  </si>
  <si>
    <t>B=</t>
  </si>
  <si>
    <t>A=</t>
  </si>
  <si>
    <t>Cos(a)=</t>
  </si>
  <si>
    <t xml:space="preserve">Sin(a) = </t>
  </si>
  <si>
    <t>Tan(a)=</t>
  </si>
  <si>
    <t>Cot(X)=</t>
  </si>
  <si>
    <t>B =</t>
  </si>
  <si>
    <t xml:space="preserve">Cos(a) = </t>
  </si>
  <si>
    <t xml:space="preserve">Tan(a) = </t>
  </si>
  <si>
    <t xml:space="preserve">Cot(a) = </t>
  </si>
  <si>
    <t xml:space="preserve">Sec(a) = </t>
  </si>
  <si>
    <t xml:space="preserve">Csc(a) = </t>
  </si>
  <si>
    <t xml:space="preserve">Sin(b) = </t>
  </si>
  <si>
    <t xml:space="preserve">Cos(b) = </t>
  </si>
  <si>
    <t>A</t>
  </si>
  <si>
    <t>H</t>
  </si>
  <si>
    <t>B</t>
  </si>
  <si>
    <t>Spreadsheet formula for the above =ATAN(A/B)</t>
  </si>
  <si>
    <t xml:space="preserve">Spreadsheet formula for above =((A^2)+(B^2))^(0.5) </t>
  </si>
  <si>
    <t xml:space="preserve">Tan(b) = </t>
  </si>
  <si>
    <t xml:space="preserve">Cot(b) = </t>
  </si>
  <si>
    <t xml:space="preserve">Sec(b) = </t>
  </si>
  <si>
    <t xml:space="preserve">Csc(b) = </t>
  </si>
  <si>
    <t>Tan(a)</t>
  </si>
  <si>
    <t>Sec(a)</t>
  </si>
  <si>
    <t>SIN(A)=</t>
  </si>
  <si>
    <t xml:space="preserve">COS(a) = </t>
  </si>
  <si>
    <t>Cot(a)</t>
  </si>
  <si>
    <t>Sin(a)</t>
  </si>
  <si>
    <t>Cos(a)</t>
  </si>
  <si>
    <t>Sec(a)=</t>
  </si>
  <si>
    <t xml:space="preserve">CSC(a) = </t>
  </si>
  <si>
    <t>Spreadsheet formula for above =DEGREES(ATAN(A/B))</t>
  </si>
  <si>
    <t>Csc(a)  =</t>
  </si>
  <si>
    <t>Cot(a)=</t>
  </si>
  <si>
    <t>CSC(a)</t>
  </si>
  <si>
    <t>Spreadsheet formulas: For above right =ROUND((A/H)^2+(B/H)^2, L25)  For above =ROUND( (SIN(a.))^2+(COS(a.))^2, L25 )</t>
  </si>
  <si>
    <t>Spreadsheet formulas: For above right =ROUND((A/B)/(H/B),L25) For above =ROUND(SIN(a.), L25)</t>
  </si>
  <si>
    <t>Spreadsheet formulas: For above right=ROUND((B/A)/(H/A),L25) For above=ROUND(COS(a.),L25)</t>
  </si>
  <si>
    <t xml:space="preserve">Spreadsheet formulas: For above right =ROUND((A/H)/(B/H),L25) For above =ROUND(TAN(a.), L25)  </t>
  </si>
  <si>
    <t xml:space="preserve">Spreadsheet formula for the above calculation is =ROUND((H/B),L25)  </t>
  </si>
  <si>
    <t xml:space="preserve">Spreadsheet formula for the above calculation is =ROUND((H/A),L25)   </t>
  </si>
  <si>
    <t>Spreadsheet formulas: For above right =ROUND((B/H)/(A/H), L25)  For above =ROUND(1/TAN(a.), L25)</t>
  </si>
  <si>
    <t>Spreadsheet formulas: For above right =ROUND((A/B)/(A/H), L25)  For above =ROUND(1/COS(a.), L25)</t>
  </si>
  <si>
    <t>Spreadsheet formulas: For above right =ROUND((B/A)/(B/H), L25) For above =ROUND(1/SIN(a.), L25)</t>
  </si>
  <si>
    <t xml:space="preserve">Spreadsheet formula for the above calculation is =ROUND((A/B),L25)  </t>
  </si>
  <si>
    <t>Spreadsheet formula for the above calculation is =ROUND((B/A), L25)</t>
  </si>
  <si>
    <t xml:space="preserve">Spreadsheet formula for the above calculation is =ROUND( (A/H), L25 )  </t>
  </si>
  <si>
    <t xml:space="preserve">Spreadsheet formula for the above calculation is =ROUND((B/H), L25 )  </t>
  </si>
  <si>
    <t xml:space="preserve">Spreadsheet formula for the above calculation is =ROUND((H/A), L25) </t>
  </si>
  <si>
    <t xml:space="preserve">Spreadsheet formula for the above calculation is =ROUND((H/B), L25) </t>
  </si>
  <si>
    <t xml:space="preserve">Spreadsheet formula for the above calculation is =ROUND((B/A),L25) </t>
  </si>
  <si>
    <t xml:space="preserve">Spreadsheet formula for the above calculation is =ROUND( (A/B), L25)  </t>
  </si>
  <si>
    <t xml:space="preserve">Spreadsheet formula for the above calculation is =ROUND( (B/H), L25 ) </t>
  </si>
  <si>
    <t>Spreadsheet formula for the above calculation is  =ROUND( (A/H), L25)</t>
  </si>
  <si>
    <t xml:space="preserve">a     </t>
  </si>
  <si>
    <r>
      <t>90</t>
    </r>
    <r>
      <rPr>
        <b/>
        <vertAlign val="superscript"/>
        <sz val="20"/>
        <rFont val="Arial"/>
        <family val="2"/>
      </rPr>
      <t>o</t>
    </r>
    <r>
      <rPr>
        <b/>
        <sz val="20"/>
        <rFont val="Arial"/>
        <family val="2"/>
      </rPr>
      <t xml:space="preserve"> </t>
    </r>
    <r>
      <rPr>
        <sz val="22"/>
        <rFont val="Arial"/>
        <family val="0"/>
      </rPr>
      <t xml:space="preserve">        a     </t>
    </r>
  </si>
  <si>
    <t>Hypotenuse</t>
  </si>
  <si>
    <r>
      <t>Angle</t>
    </r>
    <r>
      <rPr>
        <sz val="16"/>
        <rFont val="Arial"/>
        <family val="2"/>
      </rPr>
      <t xml:space="preserve"> </t>
    </r>
    <r>
      <rPr>
        <b/>
        <sz val="22"/>
        <rFont val="Arial"/>
        <family val="2"/>
      </rPr>
      <t>b</t>
    </r>
    <r>
      <rPr>
        <sz val="16"/>
        <rFont val="Arial"/>
        <family val="0"/>
      </rPr>
      <t xml:space="preserve"> Radians =</t>
    </r>
  </si>
  <si>
    <t>Spreadsheet formula for the above =A*B/2</t>
  </si>
  <si>
    <t>Spreadsheet formula for the above = A+B+H</t>
  </si>
  <si>
    <t>Spreadsheet formulas: For above right =ROUND((B/H)^2+(A/H)^2, L25)  For above =ROUND( (SIN(b.))^2+(COS(b.))^2, L25 )</t>
  </si>
  <si>
    <t>Tan(b)</t>
  </si>
  <si>
    <t>Sec(b)</t>
  </si>
  <si>
    <t>SIN(b)=</t>
  </si>
  <si>
    <t>Spreadsheet formulas: For above right =ROUND((B/A)/(H/A), L25) For above =ROUND(SIN(b.), L25)</t>
  </si>
  <si>
    <t xml:space="preserve">COS(b) = </t>
  </si>
  <si>
    <t>Cot(b)</t>
  </si>
  <si>
    <t>CSC(b)</t>
  </si>
  <si>
    <t>Cos(b)=</t>
  </si>
  <si>
    <t>Spreadsheet formulas: For above right=ROUND((B/A)/(H/A),L25) For above =ROUND(COS(b.), L25)</t>
  </si>
  <si>
    <t>Sin(b)</t>
  </si>
  <si>
    <t>Cos(b)</t>
  </si>
  <si>
    <t>Tan(b)=</t>
  </si>
  <si>
    <t xml:space="preserve">Spreadsheet formulas: For above right =ROUND((B/H)/(A/H), L25)    For above =ROUND(TAN(b.), L25)  </t>
  </si>
  <si>
    <t>Spreadsheet formulas: For above right =ROUND((A/H)/(B/H), L25) For above =ROUND(1/TAN(b.), L25)</t>
  </si>
  <si>
    <t>Sec(b)=</t>
  </si>
  <si>
    <t>Spreadsheet formulas: For above right =ROUND((B/A)/(B/H), L25)  For above =ROUND(1/COS(b.), L25)</t>
  </si>
  <si>
    <t xml:space="preserve">CSC(b) = </t>
  </si>
  <si>
    <t>Spreadsheet formulas: For above right =ROUND((A/B)/(A/H), L25) For above =ROUND(1/SIN(b.), L25)</t>
  </si>
  <si>
    <r>
      <t>Sin(a)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>+Cos(a)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 xml:space="preserve"> =</t>
    </r>
  </si>
  <si>
    <r>
      <t>Sin(a)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>+Cos(a)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>=</t>
    </r>
  </si>
  <si>
    <r>
      <t>Sin(a)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>=</t>
    </r>
  </si>
  <si>
    <r>
      <t>Cos(a)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>=</t>
    </r>
  </si>
  <si>
    <r>
      <t>Spreadsheet formulas: Sin(a)</t>
    </r>
    <r>
      <rPr>
        <b/>
        <vertAlign val="superscript"/>
        <sz val="16"/>
        <rFont val="Arial"/>
        <family val="0"/>
      </rPr>
      <t>2</t>
    </r>
    <r>
      <rPr>
        <sz val="16"/>
        <rFont val="Arial"/>
        <family val="0"/>
      </rPr>
      <t xml:space="preserve"> for =(A/H)^2   Cos(a)</t>
    </r>
    <r>
      <rPr>
        <b/>
        <vertAlign val="superscript"/>
        <sz val="16"/>
        <rFont val="Arial"/>
        <family val="0"/>
      </rPr>
      <t>2</t>
    </r>
    <r>
      <rPr>
        <sz val="16"/>
        <rFont val="Arial"/>
        <family val="0"/>
      </rPr>
      <t xml:space="preserve"> for =(A/H)^2  For the sun: =ROUND(E69+K69, L25)</t>
    </r>
  </si>
  <si>
    <r>
      <t>Sin(b)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>+Cos(b)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 xml:space="preserve"> =</t>
    </r>
  </si>
  <si>
    <r>
      <t>Sin(b)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>=</t>
    </r>
  </si>
  <si>
    <r>
      <t>Cos(b)</t>
    </r>
    <r>
      <rPr>
        <b/>
        <vertAlign val="superscript"/>
        <sz val="16"/>
        <rFont val="Arial"/>
        <family val="0"/>
      </rPr>
      <t>2</t>
    </r>
    <r>
      <rPr>
        <b/>
        <sz val="16"/>
        <rFont val="Arial"/>
        <family val="0"/>
      </rPr>
      <t>=</t>
    </r>
  </si>
  <si>
    <r>
      <t>Spreadsheet formulas: Sin(b)</t>
    </r>
    <r>
      <rPr>
        <b/>
        <vertAlign val="superscript"/>
        <sz val="16"/>
        <rFont val="Arial"/>
        <family val="0"/>
      </rPr>
      <t>2</t>
    </r>
    <r>
      <rPr>
        <sz val="16"/>
        <rFont val="Arial"/>
        <family val="0"/>
      </rPr>
      <t xml:space="preserve"> for =(B/H)^2   Cos(b)</t>
    </r>
    <r>
      <rPr>
        <b/>
        <vertAlign val="superscript"/>
        <sz val="16"/>
        <rFont val="Arial"/>
        <family val="0"/>
      </rPr>
      <t>2</t>
    </r>
    <r>
      <rPr>
        <sz val="16"/>
        <rFont val="Arial"/>
        <family val="0"/>
      </rPr>
      <t xml:space="preserve"> for =(A/H)^2  For the sun: =ROUND(E92+K92, L25)</t>
    </r>
  </si>
  <si>
    <r>
      <t>Sin(b)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0"/>
      </rPr>
      <t>+Cos(b)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0"/>
      </rPr>
      <t>=</t>
    </r>
  </si>
  <si>
    <r>
      <t xml:space="preserve">All of the </t>
    </r>
    <r>
      <rPr>
        <b/>
        <u val="single"/>
        <sz val="18"/>
        <rFont val="Arial"/>
        <family val="2"/>
      </rPr>
      <t>FOLLOWING</t>
    </r>
    <r>
      <rPr>
        <u val="single"/>
        <sz val="18"/>
        <rFont val="Arial"/>
        <family val="2"/>
      </rPr>
      <t xml:space="preserve"> calculated results are rounded to</t>
    </r>
  </si>
  <si>
    <t xml:space="preserve"> </t>
  </si>
  <si>
    <r>
      <t xml:space="preserve">Angle </t>
    </r>
    <r>
      <rPr>
        <b/>
        <sz val="20"/>
        <rFont val="Arial"/>
        <family val="2"/>
      </rPr>
      <t>a</t>
    </r>
    <r>
      <rPr>
        <sz val="16"/>
        <rFont val="Arial"/>
        <family val="0"/>
      </rPr>
      <t xml:space="preserve"> Degrees =</t>
    </r>
  </si>
  <si>
    <r>
      <t xml:space="preserve">Angle </t>
    </r>
    <r>
      <rPr>
        <b/>
        <sz val="20"/>
        <rFont val="Arial"/>
        <family val="2"/>
      </rPr>
      <t>a</t>
    </r>
    <r>
      <rPr>
        <sz val="16"/>
        <rFont val="Arial"/>
        <family val="0"/>
      </rPr>
      <t>, radians  =</t>
    </r>
  </si>
  <si>
    <t>Section 1)    Calculations without the Trigonometric Functions</t>
  </si>
  <si>
    <r>
      <t xml:space="preserve">This is </t>
    </r>
    <r>
      <rPr>
        <b/>
        <u val="single"/>
        <sz val="16"/>
        <color indexed="10"/>
        <rFont val="Arial"/>
        <family val="2"/>
      </rPr>
      <t>Input Box B</t>
    </r>
    <r>
      <rPr>
        <b/>
        <sz val="16"/>
        <rFont val="Arial"/>
        <family val="2"/>
      </rPr>
      <t>, which is for the length</t>
    </r>
  </si>
  <si>
    <r>
      <t xml:space="preserve"> of the </t>
    </r>
    <r>
      <rPr>
        <b/>
        <u val="single"/>
        <sz val="16"/>
        <color indexed="10"/>
        <rFont val="Arial"/>
        <family val="2"/>
      </rPr>
      <t>base</t>
    </r>
    <r>
      <rPr>
        <b/>
        <sz val="16"/>
        <rFont val="Arial"/>
        <family val="2"/>
      </rPr>
      <t xml:space="preserve"> of the triangle. (Adjacent Side)</t>
    </r>
  </si>
  <si>
    <t>H = Hypotenuse =</t>
  </si>
  <si>
    <r>
      <t xml:space="preserve"> </t>
    </r>
    <r>
      <rPr>
        <b/>
        <u val="single"/>
        <sz val="18"/>
        <color indexed="10"/>
        <rFont val="Arial"/>
        <family val="2"/>
      </rPr>
      <t>Simple Three-Step Instructions:</t>
    </r>
    <r>
      <rPr>
        <u val="single"/>
        <sz val="18"/>
        <rFont val="Arial"/>
        <family val="0"/>
      </rPr>
      <t xml:space="preserve"> 1)  Delete the numbers in the two white Input boxes below. (To enter or delete numbers, you must first left click with the mouse on the relevant, white input box.) </t>
    </r>
  </si>
  <si>
    <t>Description of: The PolyTrig Calculator, Created By David@TechForText.com, ©2010</t>
  </si>
  <si>
    <t xml:space="preserve"> Perimeter =</t>
  </si>
  <si>
    <r>
      <t xml:space="preserve">Angle </t>
    </r>
    <r>
      <rPr>
        <b/>
        <sz val="20"/>
        <rFont val="Arial"/>
        <family val="2"/>
      </rPr>
      <t>b</t>
    </r>
    <r>
      <rPr>
        <sz val="16"/>
        <rFont val="Arial"/>
        <family val="0"/>
      </rPr>
      <t xml:space="preserve"> Degrees =</t>
    </r>
  </si>
  <si>
    <t xml:space="preserve">of the triangle.  (Altitude or Opposite side) </t>
  </si>
  <si>
    <t>3) For calculated results; left click with the mouse on the yellow background, or on the calculation button. Scroll down to view results.  (This page is about 6 computer screens from top to bottom.)</t>
  </si>
  <si>
    <r>
      <t xml:space="preserve">This is </t>
    </r>
    <r>
      <rPr>
        <b/>
        <u val="single"/>
        <sz val="16"/>
        <color indexed="10"/>
        <rFont val="Arial"/>
        <family val="2"/>
      </rPr>
      <t>Input Box A</t>
    </r>
    <r>
      <rPr>
        <b/>
        <sz val="16"/>
        <rFont val="Arial"/>
        <family val="2"/>
      </rPr>
      <t xml:space="preserve">, which is for the </t>
    </r>
    <r>
      <rPr>
        <b/>
        <u val="single"/>
        <sz val="16"/>
        <color indexed="10"/>
        <rFont val="Arial"/>
        <family val="2"/>
      </rPr>
      <t>height</t>
    </r>
  </si>
  <si>
    <t>B  =  Base (Adjacent Side)  =</t>
  </si>
  <si>
    <t>Spreadsheet formula for above = DEGREES(ATAN(B/A))</t>
  </si>
  <si>
    <t xml:space="preserve">decimal places.  You can </t>
  </si>
  <si>
    <t xml:space="preserve">change this, by deleting the above number (in blue type), and entering the number of decimal </t>
  </si>
  <si>
    <t xml:space="preserve"> places you prefer.  If you enter a number that is excessively large you might get rounding errors.  </t>
  </si>
  <si>
    <t>The rounding mechanism, presented below, is NOT for the above calculations.</t>
  </si>
  <si>
    <t>A=The height of the triangle =</t>
  </si>
  <si>
    <t>The PolyTrig Calculator Created By David@TechForText.com, ©2010 To contact the author use the email address</t>
  </si>
  <si>
    <t>Area of Triangle  =</t>
  </si>
  <si>
    <t>The dimensions of this right triangle are used for all the calculations performed by the PolyTrig Calculator.  This includes, height, length of base and hypotenuse, and the size of angles a and b</t>
  </si>
  <si>
    <t xml:space="preserve">This is the height triangle. It is also the altitude or opposite side of the triangle. </t>
  </si>
  <si>
    <t xml:space="preserve">Section 2) Trigonometric Functions for Angle a, based on the triangle presented above </t>
  </si>
  <si>
    <t xml:space="preserve">Section 3) Trigonometric Functions for Angle b, based on the right triangle in section 1 </t>
  </si>
  <si>
    <t xml:space="preserve">Section 4)  Trigonometric Identities for Angle a, based on the right triangle in section 1  </t>
  </si>
  <si>
    <t xml:space="preserve">Section 5) Trigonometric Identities for Angle b, based on the right triangle in section 1 </t>
  </si>
  <si>
    <r>
      <t xml:space="preserve">This calculation device (the </t>
    </r>
    <r>
      <rPr>
        <b/>
        <u val="single"/>
        <sz val="18"/>
        <color indexed="10"/>
        <rFont val="Arial"/>
        <family val="2"/>
      </rPr>
      <t>PolyTrig Calculator</t>
    </r>
    <r>
      <rPr>
        <u val="single"/>
        <sz val="18"/>
        <rFont val="Arial"/>
        <family val="0"/>
      </rPr>
      <t>) carries out over 30 trigonometric calculations simultaneously, when the user enters numbers for the height and base of a right triangle.  The Calculator has five sections, and many formulas in the conventional and spreadsheet formats.</t>
    </r>
  </si>
  <si>
    <t>2) Enter the height of your right triangle in Input box A, and the length of the base in Input box B.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</si>
</sst>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'\ 00\'\'"/>
    <numFmt numFmtId="169" formatCode="\'"/>
  </numFmts>
  <fonts count="34">
    <font>
      <sz val="10"/>
      <name val="Arial"/>
      <family val="0"/>
    </font>
    <font>
      <sz val="1"/>
      <name val="Arial"/>
      <family val="0"/>
    </font>
    <font>
      <sz val="18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vertAlign val="superscript"/>
      <sz val="16"/>
      <name val="Arial"/>
      <family val="2"/>
    </font>
    <font>
      <b/>
      <sz val="24"/>
      <name val="Arial"/>
      <family val="2"/>
    </font>
    <font>
      <sz val="22"/>
      <name val="Arial"/>
      <family val="0"/>
    </font>
    <font>
      <b/>
      <vertAlign val="superscript"/>
      <sz val="20"/>
      <name val="Arial"/>
      <family val="2"/>
    </font>
    <font>
      <b/>
      <sz val="22"/>
      <name val="Arial"/>
      <family val="2"/>
    </font>
    <font>
      <b/>
      <u val="single"/>
      <sz val="16"/>
      <color indexed="10"/>
      <name val="Arial"/>
      <family val="2"/>
    </font>
    <font>
      <sz val="16"/>
      <color indexed="10"/>
      <name val="Arial"/>
      <family val="0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u val="single"/>
      <sz val="18"/>
      <color indexed="13"/>
      <name val="Arial"/>
      <family val="0"/>
    </font>
    <font>
      <b/>
      <sz val="18"/>
      <color indexed="13"/>
      <name val="Arial"/>
      <family val="2"/>
    </font>
    <font>
      <sz val="12"/>
      <name val="Arial"/>
      <family val="0"/>
    </font>
    <font>
      <b/>
      <u val="single"/>
      <sz val="18"/>
      <color indexed="10"/>
      <name val="Arial"/>
      <family val="2"/>
    </font>
    <font>
      <sz val="1"/>
      <color indexed="10"/>
      <name val="Arial"/>
      <family val="0"/>
    </font>
    <font>
      <sz val="20"/>
      <color indexed="10"/>
      <name val="Arial"/>
      <family val="0"/>
    </font>
    <font>
      <b/>
      <u val="single"/>
      <sz val="14"/>
      <color indexed="10"/>
      <name val="Arial"/>
      <family val="2"/>
    </font>
    <font>
      <sz val="18"/>
      <color indexed="10"/>
      <name val="Arial"/>
      <family val="2"/>
    </font>
    <font>
      <b/>
      <sz val="16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9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1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10"/>
      </top>
      <bottom style="thick"/>
    </border>
    <border>
      <left style="thick">
        <color indexed="10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9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ck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 diagonalDown="1">
      <left style="thick"/>
      <right>
        <color indexed="63"/>
      </right>
      <top>
        <color indexed="63"/>
      </top>
      <bottom>
        <color indexed="63"/>
      </bottom>
      <diagonal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Down="1">
      <left style="thick"/>
      <right>
        <color indexed="63"/>
      </right>
      <top>
        <color indexed="63"/>
      </top>
      <bottom style="thick"/>
      <diagonal style="thick"/>
    </border>
    <border diagonalDown="1">
      <left>
        <color indexed="63"/>
      </left>
      <right>
        <color indexed="63"/>
      </right>
      <top>
        <color indexed="63"/>
      </top>
      <bottom style="thick"/>
      <diagonal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17" fillId="2" borderId="1" xfId="0" applyFont="1" applyFill="1" applyBorder="1" applyAlignment="1">
      <alignment/>
    </xf>
    <xf numFmtId="0" fontId="4" fillId="2" borderId="2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/>
      <protection/>
    </xf>
    <xf numFmtId="0" fontId="30" fillId="2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4" borderId="7" xfId="0" applyNumberFormat="1" applyFont="1" applyFill="1" applyBorder="1" applyAlignment="1" applyProtection="1">
      <alignment horizontal="right" vertical="center"/>
      <protection/>
    </xf>
    <xf numFmtId="0" fontId="2" fillId="4" borderId="7" xfId="0" applyNumberFormat="1" applyFont="1" applyFill="1" applyBorder="1" applyAlignment="1" applyProtection="1">
      <alignment horizontal="center" vertical="center"/>
      <protection/>
    </xf>
    <xf numFmtId="0" fontId="0" fillId="5" borderId="0" xfId="0" applyFill="1" applyAlignment="1" applyProtection="1">
      <alignment/>
      <protection/>
    </xf>
    <xf numFmtId="0" fontId="9" fillId="2" borderId="0" xfId="0" applyFont="1" applyFill="1" applyBorder="1" applyAlignment="1" applyProtection="1">
      <alignment vertical="center" wrapText="1"/>
      <protection/>
    </xf>
    <xf numFmtId="0" fontId="2" fillId="2" borderId="0" xfId="0" applyFont="1" applyFill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vertical="top"/>
      <protection/>
    </xf>
    <xf numFmtId="0" fontId="27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/>
    </xf>
    <xf numFmtId="0" fontId="11" fillId="2" borderId="8" xfId="0" applyFont="1" applyFill="1" applyBorder="1" applyAlignment="1" applyProtection="1">
      <alignment/>
      <protection/>
    </xf>
    <xf numFmtId="0" fontId="12" fillId="2" borderId="8" xfId="0" applyFont="1" applyFill="1" applyBorder="1" applyAlignment="1" applyProtection="1">
      <alignment/>
      <protection/>
    </xf>
    <xf numFmtId="0" fontId="15" fillId="2" borderId="8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11" fillId="2" borderId="8" xfId="0" applyFont="1" applyFill="1" applyBorder="1" applyAlignment="1" applyProtection="1">
      <alignment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12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vertical="center" wrapText="1"/>
      <protection/>
    </xf>
    <xf numFmtId="0" fontId="9" fillId="2" borderId="0" xfId="0" applyFont="1" applyFill="1" applyBorder="1" applyAlignment="1" applyProtection="1">
      <alignment wrapText="1"/>
      <protection/>
    </xf>
    <xf numFmtId="0" fontId="25" fillId="5" borderId="0" xfId="0" applyFont="1" applyFill="1" applyBorder="1" applyAlignment="1" applyProtection="1">
      <alignment vertical="center"/>
      <protection/>
    </xf>
    <xf numFmtId="0" fontId="25" fillId="5" borderId="0" xfId="0" applyFont="1" applyFill="1" applyAlignment="1" applyProtection="1">
      <alignment vertical="center"/>
      <protection/>
    </xf>
    <xf numFmtId="0" fontId="25" fillId="5" borderId="0" xfId="0" applyFont="1" applyFill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2" fillId="6" borderId="14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wrapText="1"/>
      <protection/>
    </xf>
    <xf numFmtId="0" fontId="14" fillId="2" borderId="0" xfId="0" applyFont="1" applyFill="1" applyAlignment="1" applyProtection="1">
      <alignment horizontal="left"/>
      <protection/>
    </xf>
    <xf numFmtId="0" fontId="28" fillId="2" borderId="15" xfId="0" applyFont="1" applyFill="1" applyBorder="1" applyAlignment="1" applyProtection="1">
      <alignment vertical="center"/>
      <protection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1" fillId="2" borderId="11" xfId="0" applyFont="1" applyFill="1" applyBorder="1" applyAlignment="1" applyProtection="1">
      <alignment horizontal="center" vertical="top" wrapText="1"/>
      <protection/>
    </xf>
    <xf numFmtId="0" fontId="28" fillId="2" borderId="16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12" fillId="6" borderId="18" xfId="0" applyFont="1" applyFill="1" applyBorder="1" applyAlignment="1" applyProtection="1">
      <alignment horizontal="center" vertical="center"/>
      <protection/>
    </xf>
    <xf numFmtId="0" fontId="12" fillId="6" borderId="0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horizontal="right" wrapText="1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23" fillId="3" borderId="19" xfId="0" applyFont="1" applyFill="1" applyBorder="1" applyAlignment="1" applyProtection="1">
      <alignment horizontal="right" vertical="center" wrapText="1"/>
      <protection/>
    </xf>
    <xf numFmtId="0" fontId="23" fillId="3" borderId="0" xfId="0" applyFont="1" applyFill="1" applyBorder="1" applyAlignment="1" applyProtection="1">
      <alignment horizontal="right" vertical="center" wrapText="1"/>
      <protection/>
    </xf>
    <xf numFmtId="0" fontId="23" fillId="3" borderId="19" xfId="0" applyFont="1" applyFill="1" applyBorder="1" applyAlignment="1" applyProtection="1">
      <alignment horizontal="center" vertical="center" wrapText="1"/>
      <protection/>
    </xf>
    <xf numFmtId="0" fontId="23" fillId="3" borderId="0" xfId="0" applyFont="1" applyFill="1" applyBorder="1" applyAlignment="1" applyProtection="1">
      <alignment horizontal="center" vertical="center" wrapText="1"/>
      <protection/>
    </xf>
    <xf numFmtId="0" fontId="23" fillId="3" borderId="8" xfId="0" applyFont="1" applyFill="1" applyBorder="1" applyAlignment="1" applyProtection="1">
      <alignment horizontal="center" vertical="center" wrapText="1"/>
      <protection/>
    </xf>
    <xf numFmtId="0" fontId="23" fillId="3" borderId="7" xfId="0" applyFont="1" applyFill="1" applyBorder="1" applyAlignment="1" applyProtection="1">
      <alignment horizontal="center" vertical="top" wrapText="1"/>
      <protection/>
    </xf>
    <xf numFmtId="0" fontId="23" fillId="3" borderId="20" xfId="0" applyFont="1" applyFill="1" applyBorder="1" applyAlignment="1" applyProtection="1">
      <alignment horizontal="center" vertical="top" wrapText="1"/>
      <protection/>
    </xf>
    <xf numFmtId="0" fontId="23" fillId="3" borderId="21" xfId="0" applyFont="1" applyFill="1" applyBorder="1" applyAlignment="1" applyProtection="1">
      <alignment horizontal="center" vertical="top" wrapText="1"/>
      <protection/>
    </xf>
    <xf numFmtId="0" fontId="14" fillId="2" borderId="11" xfId="0" applyFont="1" applyFill="1" applyBorder="1" applyAlignment="1" applyProtection="1">
      <alignment horizontal="left" vertical="center"/>
      <protection/>
    </xf>
    <xf numFmtId="0" fontId="14" fillId="2" borderId="10" xfId="0" applyFont="1" applyFill="1" applyBorder="1" applyAlignment="1" applyProtection="1">
      <alignment horizontal="left" vertical="center"/>
      <protection/>
    </xf>
    <xf numFmtId="0" fontId="13" fillId="2" borderId="11" xfId="0" applyFont="1" applyFill="1" applyBorder="1" applyAlignment="1" applyProtection="1">
      <alignment horizontal="right" vertical="center"/>
      <protection/>
    </xf>
    <xf numFmtId="0" fontId="22" fillId="2" borderId="0" xfId="0" applyFont="1" applyFill="1" applyBorder="1" applyAlignment="1" applyProtection="1">
      <alignment horizontal="right" vertical="center"/>
      <protection/>
    </xf>
    <xf numFmtId="0" fontId="11" fillId="6" borderId="7" xfId="0" applyFont="1" applyFill="1" applyBorder="1" applyAlignment="1" applyProtection="1">
      <alignment horizontal="center" vertical="center"/>
      <protection/>
    </xf>
    <xf numFmtId="0" fontId="11" fillId="6" borderId="20" xfId="0" applyFont="1" applyFill="1" applyBorder="1" applyAlignment="1" applyProtection="1">
      <alignment horizontal="center" vertical="center"/>
      <protection/>
    </xf>
    <xf numFmtId="0" fontId="11" fillId="6" borderId="21" xfId="0" applyFont="1" applyFill="1" applyBorder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right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Border="1" applyAlignment="1" applyProtection="1">
      <alignment horizontal="center" vertical="center" wrapText="1"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1" fillId="6" borderId="0" xfId="0" applyFont="1" applyFill="1" applyBorder="1" applyAlignment="1" applyProtection="1">
      <alignment horizontal="center" vertical="center"/>
      <protection/>
    </xf>
    <xf numFmtId="0" fontId="14" fillId="2" borderId="25" xfId="0" applyFont="1" applyFill="1" applyBorder="1" applyAlignment="1" applyProtection="1">
      <alignment horizontal="left" vertical="center"/>
      <protection/>
    </xf>
    <xf numFmtId="0" fontId="14" fillId="2" borderId="26" xfId="0" applyFont="1" applyFill="1" applyBorder="1" applyAlignment="1" applyProtection="1">
      <alignment horizontal="left" vertical="center"/>
      <protection/>
    </xf>
    <xf numFmtId="0" fontId="13" fillId="4" borderId="27" xfId="0" applyNumberFormat="1" applyFont="1" applyFill="1" applyBorder="1" applyAlignment="1" applyProtection="1">
      <alignment horizontal="center" vertical="center" wrapText="1"/>
      <protection/>
    </xf>
    <xf numFmtId="0" fontId="13" fillId="4" borderId="28" xfId="0" applyNumberFormat="1" applyFont="1" applyFill="1" applyBorder="1" applyAlignment="1" applyProtection="1">
      <alignment horizontal="center" vertical="center" wrapText="1"/>
      <protection/>
    </xf>
    <xf numFmtId="0" fontId="13" fillId="4" borderId="29" xfId="0" applyNumberFormat="1" applyFont="1" applyFill="1" applyBorder="1" applyAlignment="1" applyProtection="1">
      <alignment horizontal="center" vertical="center" wrapText="1"/>
      <protection/>
    </xf>
    <xf numFmtId="0" fontId="13" fillId="2" borderId="9" xfId="0" applyFont="1" applyFill="1" applyBorder="1" applyAlignment="1" applyProtection="1">
      <alignment horizontal="right" vertical="center"/>
      <protection/>
    </xf>
    <xf numFmtId="0" fontId="13" fillId="2" borderId="19" xfId="0" applyFont="1" applyFill="1" applyBorder="1" applyAlignment="1" applyProtection="1">
      <alignment horizontal="right" vertical="center"/>
      <protection/>
    </xf>
    <xf numFmtId="0" fontId="22" fillId="2" borderId="30" xfId="0" applyFont="1" applyFill="1" applyBorder="1" applyAlignment="1" applyProtection="1">
      <alignment horizontal="center"/>
      <protection/>
    </xf>
    <xf numFmtId="0" fontId="14" fillId="2" borderId="11" xfId="0" applyFont="1" applyFill="1" applyBorder="1" applyAlignment="1" applyProtection="1">
      <alignment horizontal="left"/>
      <protection/>
    </xf>
    <xf numFmtId="0" fontId="14" fillId="2" borderId="1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14" fillId="2" borderId="8" xfId="0" applyFont="1" applyFill="1" applyBorder="1" applyAlignment="1" applyProtection="1">
      <alignment horizontal="left"/>
      <protection/>
    </xf>
    <xf numFmtId="0" fontId="13" fillId="4" borderId="22" xfId="0" applyNumberFormat="1" applyFont="1" applyFill="1" applyBorder="1" applyAlignment="1" applyProtection="1">
      <alignment horizontal="center" vertical="center" wrapText="1"/>
      <protection/>
    </xf>
    <xf numFmtId="0" fontId="13" fillId="4" borderId="23" xfId="0" applyNumberFormat="1" applyFont="1" applyFill="1" applyBorder="1" applyAlignment="1" applyProtection="1">
      <alignment horizontal="center" vertical="center" wrapText="1"/>
      <protection/>
    </xf>
    <xf numFmtId="0" fontId="13" fillId="4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NumberFormat="1" applyFont="1" applyBorder="1" applyAlignment="1" applyProtection="1">
      <alignment horizontal="center" vertical="center" wrapText="1"/>
      <protection/>
    </xf>
    <xf numFmtId="0" fontId="13" fillId="0" borderId="32" xfId="0" applyNumberFormat="1" applyFont="1" applyBorder="1" applyAlignment="1" applyProtection="1">
      <alignment horizontal="center" vertical="center" wrapText="1"/>
      <protection/>
    </xf>
    <xf numFmtId="0" fontId="13" fillId="0" borderId="33" xfId="0" applyNumberFormat="1" applyFont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horizontal="center" vertical="top"/>
      <protection/>
    </xf>
    <xf numFmtId="0" fontId="13" fillId="2" borderId="11" xfId="0" applyFont="1" applyFill="1" applyBorder="1" applyAlignment="1" applyProtection="1">
      <alignment horizontal="right" vertical="center" shrinkToFit="1"/>
      <protection/>
    </xf>
    <xf numFmtId="0" fontId="13" fillId="2" borderId="0" xfId="0" applyFont="1" applyFill="1" applyBorder="1" applyAlignment="1" applyProtection="1">
      <alignment horizontal="right" vertical="center" shrinkToFit="1"/>
      <protection/>
    </xf>
    <xf numFmtId="0" fontId="14" fillId="2" borderId="11" xfId="0" applyFont="1" applyFill="1" applyBorder="1" applyAlignment="1" applyProtection="1">
      <alignment horizontal="left" shrinkToFit="1"/>
      <protection/>
    </xf>
    <xf numFmtId="0" fontId="14" fillId="2" borderId="10" xfId="0" applyFont="1" applyFill="1" applyBorder="1" applyAlignment="1" applyProtection="1">
      <alignment horizontal="left" shrinkToFit="1"/>
      <protection/>
    </xf>
    <xf numFmtId="0" fontId="14" fillId="2" borderId="0" xfId="0" applyFont="1" applyFill="1" applyBorder="1" applyAlignment="1" applyProtection="1">
      <alignment horizontal="left" shrinkToFit="1"/>
      <protection/>
    </xf>
    <xf numFmtId="0" fontId="14" fillId="2" borderId="8" xfId="0" applyFont="1" applyFill="1" applyBorder="1" applyAlignment="1" applyProtection="1">
      <alignment horizontal="left" shrinkToFit="1"/>
      <protection/>
    </xf>
    <xf numFmtId="0" fontId="11" fillId="6" borderId="7" xfId="0" applyFont="1" applyFill="1" applyBorder="1" applyAlignment="1" applyProtection="1">
      <alignment horizontal="left" vertical="center"/>
      <protection/>
    </xf>
    <xf numFmtId="0" fontId="11" fillId="6" borderId="20" xfId="0" applyFont="1" applyFill="1" applyBorder="1" applyAlignment="1" applyProtection="1">
      <alignment horizontal="left" vertical="center"/>
      <protection/>
    </xf>
    <xf numFmtId="0" fontId="11" fillId="6" borderId="21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14" fillId="2" borderId="8" xfId="0" applyFont="1" applyFill="1" applyBorder="1" applyAlignment="1" applyProtection="1">
      <alignment horizontal="left" vertical="center"/>
      <protection/>
    </xf>
    <xf numFmtId="0" fontId="23" fillId="2" borderId="6" xfId="0" applyFont="1" applyFill="1" applyBorder="1" applyAlignment="1" applyProtection="1">
      <alignment horizontal="left" vertical="center" wrapText="1"/>
      <protection/>
    </xf>
    <xf numFmtId="0" fontId="23" fillId="2" borderId="6" xfId="0" applyFont="1" applyFill="1" applyBorder="1" applyAlignment="1" applyProtection="1">
      <alignment horizontal="left" vertical="center"/>
      <protection/>
    </xf>
    <xf numFmtId="0" fontId="23" fillId="2" borderId="34" xfId="0" applyFont="1" applyFill="1" applyBorder="1" applyAlignment="1" applyProtection="1">
      <alignment horizontal="left" vertical="center" wrapText="1"/>
      <protection/>
    </xf>
    <xf numFmtId="0" fontId="11" fillId="2" borderId="35" xfId="0" applyFont="1" applyFill="1" applyBorder="1" applyAlignment="1" applyProtection="1">
      <alignment horizontal="center" vertical="center"/>
      <protection/>
    </xf>
    <xf numFmtId="0" fontId="11" fillId="2" borderId="25" xfId="0" applyFont="1" applyFill="1" applyBorder="1" applyAlignment="1" applyProtection="1">
      <alignment horizontal="center" vertical="center"/>
      <protection/>
    </xf>
    <xf numFmtId="0" fontId="11" fillId="6" borderId="13" xfId="0" applyFont="1" applyFill="1" applyBorder="1" applyAlignment="1" applyProtection="1">
      <alignment horizontal="center" vertical="center"/>
      <protection/>
    </xf>
    <xf numFmtId="0" fontId="11" fillId="6" borderId="36" xfId="0" applyFont="1" applyFill="1" applyBorder="1" applyAlignment="1" applyProtection="1">
      <alignment horizontal="center" vertical="center"/>
      <protection/>
    </xf>
    <xf numFmtId="0" fontId="11" fillId="2" borderId="37" xfId="0" applyFont="1" applyFill="1" applyBorder="1" applyAlignment="1" applyProtection="1">
      <alignment horizontal="center" vertical="center"/>
      <protection/>
    </xf>
    <xf numFmtId="0" fontId="5" fillId="4" borderId="20" xfId="0" applyNumberFormat="1" applyFont="1" applyFill="1" applyBorder="1" applyAlignment="1" applyProtection="1">
      <alignment horizontal="left" vertical="center"/>
      <protection locked="0"/>
    </xf>
    <xf numFmtId="0" fontId="5" fillId="4" borderId="21" xfId="0" applyNumberFormat="1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26" fillId="5" borderId="0" xfId="0" applyFont="1" applyFill="1" applyAlignment="1" applyProtection="1">
      <alignment horizontal="center" vertical="center"/>
      <protection/>
    </xf>
    <xf numFmtId="0" fontId="33" fillId="5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right" vertical="center" wrapText="1"/>
      <protection/>
    </xf>
    <xf numFmtId="0" fontId="12" fillId="6" borderId="38" xfId="0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 applyProtection="1">
      <alignment horizontal="center" vertical="center"/>
      <protection/>
    </xf>
    <xf numFmtId="0" fontId="12" fillId="6" borderId="36" xfId="0" applyFont="1" applyFill="1" applyBorder="1" applyAlignment="1" applyProtection="1">
      <alignment horizontal="center" vertical="center"/>
      <protection/>
    </xf>
    <xf numFmtId="0" fontId="23" fillId="3" borderId="0" xfId="0" applyFont="1" applyFill="1" applyBorder="1" applyAlignment="1" applyProtection="1">
      <alignment horizontal="left" vertical="center" wrapText="1"/>
      <protection/>
    </xf>
    <xf numFmtId="0" fontId="23" fillId="3" borderId="8" xfId="0" applyFont="1" applyFill="1" applyBorder="1" applyAlignment="1" applyProtection="1">
      <alignment horizontal="left" vertical="center" wrapText="1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12" fillId="6" borderId="7" xfId="0" applyFont="1" applyFill="1" applyBorder="1" applyAlignment="1" applyProtection="1">
      <alignment horizontal="left" vertical="center"/>
      <protection/>
    </xf>
    <xf numFmtId="0" fontId="12" fillId="6" borderId="20" xfId="0" applyFont="1" applyFill="1" applyBorder="1" applyAlignment="1" applyProtection="1">
      <alignment horizontal="left" vertical="center"/>
      <protection/>
    </xf>
    <xf numFmtId="0" fontId="12" fillId="6" borderId="21" xfId="0" applyFont="1" applyFill="1" applyBorder="1" applyAlignment="1" applyProtection="1">
      <alignment horizontal="left" vertical="center"/>
      <protection/>
    </xf>
    <xf numFmtId="0" fontId="26" fillId="5" borderId="39" xfId="0" applyFont="1" applyFill="1" applyBorder="1" applyAlignment="1" applyProtection="1">
      <alignment horizontal="center" vertical="center"/>
      <protection/>
    </xf>
    <xf numFmtId="0" fontId="26" fillId="5" borderId="39" xfId="0" applyFont="1" applyFill="1" applyBorder="1" applyAlignment="1" applyProtection="1">
      <alignment horizontal="center" vertical="center"/>
      <protection/>
    </xf>
    <xf numFmtId="0" fontId="2" fillId="2" borderId="40" xfId="0" applyFont="1" applyFill="1" applyBorder="1" applyAlignment="1">
      <alignment horizontal="right"/>
    </xf>
    <xf numFmtId="0" fontId="2" fillId="2" borderId="41" xfId="0" applyFont="1" applyFill="1" applyBorder="1" applyAlignment="1">
      <alignment horizontal="right"/>
    </xf>
    <xf numFmtId="0" fontId="2" fillId="2" borderId="42" xfId="0" applyFont="1" applyFill="1" applyBorder="1" applyAlignment="1">
      <alignment horizontal="right"/>
    </xf>
    <xf numFmtId="0" fontId="2" fillId="2" borderId="43" xfId="0" applyFont="1" applyFill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2" fillId="2" borderId="0" xfId="0" applyFont="1" applyFill="1" applyAlignment="1">
      <alignment horizontal="center" vertical="center"/>
    </xf>
    <xf numFmtId="0" fontId="32" fillId="2" borderId="0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0</xdr:rowOff>
    </xdr:from>
    <xdr:to>
      <xdr:col>6</xdr:col>
      <xdr:colOff>600075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3057525" y="1200150"/>
          <a:ext cx="1200150" cy="1333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104775</xdr:colOff>
      <xdr:row>12</xdr:row>
      <xdr:rowOff>9525</xdr:rowOff>
    </xdr:from>
    <xdr:to>
      <xdr:col>8</xdr:col>
      <xdr:colOff>457200</xdr:colOff>
      <xdr:row>18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695950"/>
          <a:ext cx="1466850" cy="2590800"/>
        </a:xfrm>
        <a:prstGeom prst="rect">
          <a:avLst/>
        </a:prstGeom>
        <a:solidFill>
          <a:srgbClr val="FFFF00"/>
        </a:solidFill>
        <a:ln w="76200" cmpd="sng">
          <a:solidFill>
            <a:srgbClr val="FFFF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1</xdr:col>
      <xdr:colOff>1409700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619125" y="666750"/>
          <a:ext cx="1400175" cy="2552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6</xdr:row>
      <xdr:rowOff>171450</xdr:rowOff>
    </xdr:from>
    <xdr:to>
      <xdr:col>1</xdr:col>
      <xdr:colOff>952500</xdr:colOff>
      <xdr:row>13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542174">
          <a:off x="1333500" y="1143000"/>
          <a:ext cx="228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37"/>
  <sheetViews>
    <sheetView workbookViewId="0" topLeftCell="A1">
      <selection activeCell="A11" sqref="A11"/>
    </sheetView>
  </sheetViews>
  <sheetFormatPr defaultColWidth="9.140625" defaultRowHeight="12.75"/>
  <cols>
    <col min="1" max="10" width="9.140625" style="1" customWidth="1"/>
    <col min="11" max="11" width="2.7109375" style="1" customWidth="1"/>
    <col min="12" max="13" width="9.140625" style="1" customWidth="1"/>
    <col min="14" max="14" width="9.00390625" style="1" customWidth="1"/>
    <col min="15" max="16384" width="9.140625" style="1" customWidth="1"/>
  </cols>
  <sheetData>
    <row r="9" spans="6:7" ht="5.25">
      <c r="F9" s="3"/>
      <c r="G9" s="4"/>
    </row>
    <row r="10" spans="6:7" ht="23.25">
      <c r="F10" s="7" t="s">
        <v>3</v>
      </c>
      <c r="G10" s="4"/>
    </row>
    <row r="11" spans="2:11" ht="23.25">
      <c r="B11" s="8"/>
      <c r="C11" s="8"/>
      <c r="D11" s="8"/>
      <c r="E11" s="9"/>
      <c r="F11" s="3"/>
      <c r="G11" s="10" t="s">
        <v>4</v>
      </c>
      <c r="H11" s="67">
        <f>D19</f>
        <v>4</v>
      </c>
      <c r="I11" s="67"/>
      <c r="J11" s="67"/>
      <c r="K11" s="67"/>
    </row>
    <row r="12" spans="2:7" ht="23.25">
      <c r="B12" s="11" t="s">
        <v>7</v>
      </c>
      <c r="C12" s="65" t="b">
        <f>IF(D18=0,I)</f>
        <v>0</v>
      </c>
      <c r="D12" s="65"/>
      <c r="E12" s="66"/>
      <c r="F12" s="7"/>
      <c r="G12" s="4"/>
    </row>
    <row r="13" spans="2:7" ht="5.25">
      <c r="B13" s="8"/>
      <c r="C13" s="8"/>
      <c r="D13" s="8"/>
      <c r="E13" s="8"/>
      <c r="F13" s="3" t="s">
        <v>5</v>
      </c>
      <c r="G13" s="4"/>
    </row>
    <row r="14" spans="2:7" ht="24" thickBot="1">
      <c r="B14" s="8"/>
      <c r="C14" s="8"/>
      <c r="D14" s="8"/>
      <c r="E14" s="8"/>
      <c r="F14" s="5"/>
      <c r="G14" s="6" t="s">
        <v>2</v>
      </c>
    </row>
    <row r="15" spans="2:9" ht="24" thickTop="1">
      <c r="B15" s="8"/>
      <c r="C15" s="68" t="s">
        <v>6</v>
      </c>
      <c r="D15" s="68"/>
      <c r="E15" s="67">
        <f>((H11^2)-(C12^2))^(0.5)</f>
        <v>4</v>
      </c>
      <c r="F15" s="67"/>
      <c r="G15" s="67"/>
      <c r="H15" s="67"/>
      <c r="I15" s="67"/>
    </row>
    <row r="18" spans="2:10" ht="24" customHeight="1" thickBot="1">
      <c r="B18" s="77" t="s">
        <v>9</v>
      </c>
      <c r="C18" s="77"/>
      <c r="D18" s="78">
        <v>2</v>
      </c>
      <c r="E18" s="78"/>
      <c r="F18" s="78"/>
      <c r="G18" s="80" t="s">
        <v>0</v>
      </c>
      <c r="H18" s="76">
        <f>D18/D19</f>
        <v>0.5</v>
      </c>
      <c r="I18" s="76"/>
      <c r="J18" s="76"/>
    </row>
    <row r="19" spans="2:10" ht="24" customHeight="1" thickTop="1">
      <c r="B19" s="77"/>
      <c r="C19" s="77"/>
      <c r="D19" s="79">
        <v>4</v>
      </c>
      <c r="E19" s="79"/>
      <c r="F19" s="79"/>
      <c r="G19" s="80"/>
      <c r="H19" s="76"/>
      <c r="I19" s="76"/>
      <c r="J19" s="76"/>
    </row>
    <row r="20" spans="2:10" ht="23.25">
      <c r="B20" s="74" t="s">
        <v>1</v>
      </c>
      <c r="C20" s="74"/>
      <c r="D20" s="74"/>
      <c r="E20" s="74"/>
      <c r="F20" s="75">
        <f>ASIN(H18)</f>
        <v>0.5235987755982989</v>
      </c>
      <c r="G20" s="75"/>
      <c r="H20" s="75"/>
      <c r="I20" s="75"/>
      <c r="J20" s="75"/>
    </row>
    <row r="21" spans="2:10" ht="23.25">
      <c r="B21" s="74" t="s">
        <v>1</v>
      </c>
      <c r="C21" s="74"/>
      <c r="D21" s="74"/>
      <c r="E21" s="74"/>
      <c r="F21" s="75">
        <f>DEGREES(F20)</f>
        <v>30.000000000000004</v>
      </c>
      <c r="G21" s="75"/>
      <c r="H21" s="75"/>
      <c r="I21" s="75"/>
      <c r="J21" s="75"/>
    </row>
    <row r="22" spans="2:10" ht="24" thickBot="1">
      <c r="B22" s="69" t="s">
        <v>8</v>
      </c>
      <c r="C22" s="69"/>
      <c r="D22" s="70">
        <f>E15</f>
        <v>4</v>
      </c>
      <c r="E22" s="70"/>
      <c r="F22" s="70"/>
      <c r="G22" s="71" t="s">
        <v>0</v>
      </c>
      <c r="H22" s="72">
        <f>D22/D23</f>
        <v>1</v>
      </c>
      <c r="I22" s="72"/>
      <c r="J22" s="72"/>
    </row>
    <row r="23" spans="2:10" ht="24" thickTop="1">
      <c r="B23" s="69"/>
      <c r="C23" s="69"/>
      <c r="D23" s="73">
        <f>H11</f>
        <v>4</v>
      </c>
      <c r="E23" s="73"/>
      <c r="F23" s="73"/>
      <c r="G23" s="71"/>
      <c r="H23" s="72"/>
      <c r="I23" s="72"/>
      <c r="J23" s="72"/>
    </row>
    <row r="24" spans="2:10" ht="24" thickBot="1">
      <c r="B24" s="69" t="s">
        <v>10</v>
      </c>
      <c r="C24" s="69"/>
      <c r="D24" s="70" t="b">
        <f>C12</f>
        <v>0</v>
      </c>
      <c r="E24" s="70"/>
      <c r="F24" s="70"/>
      <c r="G24" s="71" t="s">
        <v>0</v>
      </c>
      <c r="H24" s="72">
        <f>D24/D25</f>
        <v>0</v>
      </c>
      <c r="I24" s="72"/>
      <c r="J24" s="72"/>
    </row>
    <row r="25" spans="2:12" ht="24" thickTop="1">
      <c r="B25" s="69"/>
      <c r="C25" s="69"/>
      <c r="D25" s="73">
        <f>E15</f>
        <v>4</v>
      </c>
      <c r="E25" s="73"/>
      <c r="F25" s="73"/>
      <c r="G25" s="71"/>
      <c r="H25" s="72"/>
      <c r="I25" s="72"/>
      <c r="J25" s="72"/>
      <c r="L25" s="2"/>
    </row>
    <row r="26" spans="2:12" ht="24" thickBot="1">
      <c r="B26" s="69" t="s">
        <v>11</v>
      </c>
      <c r="C26" s="69"/>
      <c r="D26" s="70">
        <v>2</v>
      </c>
      <c r="E26" s="70"/>
      <c r="F26" s="70"/>
      <c r="G26" s="71" t="s">
        <v>0</v>
      </c>
      <c r="H26" s="72">
        <f>D26/D27</f>
        <v>0.5</v>
      </c>
      <c r="I26" s="72"/>
      <c r="J26" s="72"/>
      <c r="L26" s="2"/>
    </row>
    <row r="27" spans="2:12" ht="24" thickTop="1">
      <c r="B27" s="69"/>
      <c r="C27" s="69"/>
      <c r="D27" s="73">
        <v>4</v>
      </c>
      <c r="E27" s="73"/>
      <c r="F27" s="73"/>
      <c r="G27" s="71"/>
      <c r="H27" s="72"/>
      <c r="I27" s="72"/>
      <c r="J27" s="72"/>
      <c r="L27" s="2"/>
    </row>
    <row r="31" ht="25.5" customHeight="1"/>
    <row r="32" ht="19.5" customHeight="1"/>
    <row r="33" ht="12.75" customHeight="1"/>
    <row r="35" ht="24.75" customHeight="1">
      <c r="A35" s="12"/>
    </row>
    <row r="37" ht="5.25">
      <c r="F37" s="1">
        <v>1</v>
      </c>
    </row>
  </sheetData>
  <mergeCells count="28">
    <mergeCell ref="H18:J19"/>
    <mergeCell ref="B18:C19"/>
    <mergeCell ref="D18:F18"/>
    <mergeCell ref="D19:F19"/>
    <mergeCell ref="G18:G19"/>
    <mergeCell ref="B20:E20"/>
    <mergeCell ref="F20:J20"/>
    <mergeCell ref="B21:E21"/>
    <mergeCell ref="F21:J21"/>
    <mergeCell ref="B22:C23"/>
    <mergeCell ref="D22:F22"/>
    <mergeCell ref="G22:G23"/>
    <mergeCell ref="H22:J23"/>
    <mergeCell ref="D23:F23"/>
    <mergeCell ref="B24:C25"/>
    <mergeCell ref="D24:F24"/>
    <mergeCell ref="G24:G25"/>
    <mergeCell ref="H24:J25"/>
    <mergeCell ref="D25:F25"/>
    <mergeCell ref="B26:C27"/>
    <mergeCell ref="D26:F26"/>
    <mergeCell ref="G26:G27"/>
    <mergeCell ref="H26:J27"/>
    <mergeCell ref="D27:F27"/>
    <mergeCell ref="C12:E12"/>
    <mergeCell ref="H11:K11"/>
    <mergeCell ref="E15:I15"/>
    <mergeCell ref="C15:D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tabSelected="1" workbookViewId="0" topLeftCell="B4">
      <selection activeCell="D8" sqref="D8:I8"/>
    </sheetView>
  </sheetViews>
  <sheetFormatPr defaultColWidth="9.140625" defaultRowHeight="12.75" zeroHeight="1"/>
  <cols>
    <col min="1" max="1" width="1.7109375" style="20" hidden="1" customWidth="1"/>
    <col min="2" max="2" width="1.8515625" style="25" customWidth="1"/>
    <col min="3" max="3" width="8.421875" style="20" customWidth="1"/>
    <col min="4" max="4" width="8.7109375" style="20" customWidth="1"/>
    <col min="5" max="5" width="10.8515625" style="20" customWidth="1"/>
    <col min="6" max="6" width="5.8515625" style="20" customWidth="1"/>
    <col min="7" max="7" width="14.7109375" style="20" customWidth="1"/>
    <col min="8" max="8" width="16.7109375" style="20" customWidth="1"/>
    <col min="9" max="9" width="14.7109375" style="20" customWidth="1"/>
    <col min="10" max="10" width="8.7109375" style="20" customWidth="1"/>
    <col min="11" max="11" width="9.7109375" style="20" customWidth="1"/>
    <col min="12" max="16" width="8.7109375" style="20" customWidth="1"/>
    <col min="17" max="17" width="10.00390625" style="20" customWidth="1"/>
    <col min="18" max="18" width="1.7109375" style="20" customWidth="1"/>
    <col min="19" max="16384" width="8.7109375" style="20" hidden="1" customWidth="1"/>
  </cols>
  <sheetData>
    <row r="1" spans="1:18" ht="30" customHeight="1">
      <c r="A1" s="18"/>
      <c r="B1" s="64"/>
      <c r="C1" s="82" t="s">
        <v>105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19"/>
    </row>
    <row r="2" spans="1:18" ht="81.75" customHeight="1">
      <c r="A2" s="21"/>
      <c r="B2" s="22"/>
      <c r="C2" s="144" t="s">
        <v>126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23"/>
    </row>
    <row r="3" spans="1:18" s="25" customFormat="1" ht="49.5" customHeight="1">
      <c r="A3" s="24"/>
      <c r="B3" s="22"/>
      <c r="C3" s="144" t="s">
        <v>104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22"/>
    </row>
    <row r="4" spans="1:18" s="25" customFormat="1" ht="24.75" customHeight="1">
      <c r="A4" s="24"/>
      <c r="B4" s="22"/>
      <c r="C4" s="144" t="s">
        <v>127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22"/>
    </row>
    <row r="5" spans="1:18" s="25" customFormat="1" ht="56.25" customHeight="1" thickBot="1">
      <c r="A5" s="24"/>
      <c r="B5" s="22"/>
      <c r="C5" s="146" t="s">
        <v>109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22"/>
    </row>
    <row r="6" spans="1:33" s="25" customFormat="1" ht="24.75" customHeight="1" thickBot="1" thickTop="1">
      <c r="A6" s="24"/>
      <c r="B6" s="24"/>
      <c r="C6" s="110" t="s">
        <v>110</v>
      </c>
      <c r="D6" s="111"/>
      <c r="E6" s="111"/>
      <c r="F6" s="111"/>
      <c r="G6" s="111"/>
      <c r="H6" s="111"/>
      <c r="I6" s="112"/>
      <c r="J6" s="126" t="s">
        <v>101</v>
      </c>
      <c r="K6" s="127"/>
      <c r="L6" s="127"/>
      <c r="M6" s="127"/>
      <c r="N6" s="127"/>
      <c r="O6" s="127"/>
      <c r="P6" s="127"/>
      <c r="Q6" s="128"/>
      <c r="R6" s="24"/>
      <c r="Z6" s="20"/>
      <c r="AA6" s="20"/>
      <c r="AB6" s="20"/>
      <c r="AC6" s="20"/>
      <c r="AD6" s="20"/>
      <c r="AE6" s="20"/>
      <c r="AF6" s="20"/>
      <c r="AG6" s="20"/>
    </row>
    <row r="7" spans="1:33" s="25" customFormat="1" ht="24.75" customHeight="1" thickBot="1" thickTop="1">
      <c r="A7" s="24"/>
      <c r="B7" s="24"/>
      <c r="C7" s="129" t="s">
        <v>108</v>
      </c>
      <c r="D7" s="130"/>
      <c r="E7" s="130"/>
      <c r="F7" s="130"/>
      <c r="G7" s="130"/>
      <c r="H7" s="130"/>
      <c r="I7" s="131"/>
      <c r="J7" s="116" t="s">
        <v>102</v>
      </c>
      <c r="K7" s="117"/>
      <c r="L7" s="117"/>
      <c r="M7" s="117"/>
      <c r="N7" s="117"/>
      <c r="O7" s="117"/>
      <c r="P7" s="117"/>
      <c r="Q7" s="118"/>
      <c r="R7" s="24"/>
      <c r="Z7" s="20"/>
      <c r="AA7" s="20"/>
      <c r="AB7" s="20"/>
      <c r="AC7" s="20"/>
      <c r="AD7" s="20"/>
      <c r="AE7" s="20"/>
      <c r="AF7" s="20"/>
      <c r="AG7" s="20"/>
    </row>
    <row r="8" spans="1:33" s="25" customFormat="1" ht="24.75" customHeight="1" thickBot="1" thickTop="1">
      <c r="A8" s="24"/>
      <c r="B8" s="24"/>
      <c r="C8" s="26" t="s">
        <v>7</v>
      </c>
      <c r="D8" s="152">
        <v>3</v>
      </c>
      <c r="E8" s="152"/>
      <c r="F8" s="152"/>
      <c r="G8" s="152"/>
      <c r="H8" s="152"/>
      <c r="I8" s="153"/>
      <c r="J8" s="27" t="s">
        <v>12</v>
      </c>
      <c r="K8" s="152">
        <v>4</v>
      </c>
      <c r="L8" s="152"/>
      <c r="M8" s="152"/>
      <c r="N8" s="152"/>
      <c r="O8" s="152"/>
      <c r="P8" s="152"/>
      <c r="Q8" s="153"/>
      <c r="R8" s="24"/>
      <c r="Z8" s="20"/>
      <c r="AA8" s="20"/>
      <c r="AB8" s="20"/>
      <c r="AC8" s="20"/>
      <c r="AD8" s="20"/>
      <c r="AE8" s="20"/>
      <c r="AF8" s="20"/>
      <c r="AG8" s="20"/>
    </row>
    <row r="9" spans="1:33" s="25" customFormat="1" ht="30" customHeight="1" thickTop="1">
      <c r="A9" s="28"/>
      <c r="B9" s="28"/>
      <c r="C9" s="157" t="s">
        <v>100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28"/>
      <c r="Z9" s="20"/>
      <c r="AA9" s="20"/>
      <c r="AB9" s="20"/>
      <c r="AC9" s="20"/>
      <c r="AD9" s="20"/>
      <c r="AE9" s="20"/>
      <c r="AF9" s="20"/>
      <c r="AG9" s="20"/>
    </row>
    <row r="10" spans="1:33" s="25" customFormat="1" ht="33.75" customHeight="1">
      <c r="A10" s="24"/>
      <c r="B10" s="29" t="s">
        <v>97</v>
      </c>
      <c r="C10" s="86" t="s">
        <v>117</v>
      </c>
      <c r="D10" s="86"/>
      <c r="E10" s="86"/>
      <c r="F10" s="86"/>
      <c r="G10" s="86"/>
      <c r="H10" s="63">
        <f>A</f>
        <v>3</v>
      </c>
      <c r="I10" s="63"/>
      <c r="J10" s="63"/>
      <c r="K10" s="63"/>
      <c r="L10" s="63"/>
      <c r="M10" s="63"/>
      <c r="N10" s="63"/>
      <c r="O10" s="63"/>
      <c r="P10" s="63"/>
      <c r="Q10" s="63"/>
      <c r="R10" s="24"/>
      <c r="Z10" s="20"/>
      <c r="AA10" s="20"/>
      <c r="AB10" s="20"/>
      <c r="AC10" s="20"/>
      <c r="AD10" s="20"/>
      <c r="AE10" s="20"/>
      <c r="AF10" s="20"/>
      <c r="AG10" s="20"/>
    </row>
    <row r="11" spans="1:33" s="25" customFormat="1" ht="33.75" customHeight="1">
      <c r="A11" s="24"/>
      <c r="B11" s="24"/>
      <c r="C11" s="56"/>
      <c r="D11" s="56"/>
      <c r="E11" s="56"/>
      <c r="F11" s="56"/>
      <c r="G11" s="56"/>
      <c r="H11" s="30"/>
      <c r="I11" s="159" t="s">
        <v>119</v>
      </c>
      <c r="J11" s="159"/>
      <c r="K11" s="159"/>
      <c r="L11" s="87">
        <f>A*B/2</f>
        <v>6</v>
      </c>
      <c r="M11" s="87"/>
      <c r="N11" s="87"/>
      <c r="O11" s="87"/>
      <c r="P11" s="87"/>
      <c r="Q11" s="87"/>
      <c r="R11" s="24"/>
      <c r="Z11" s="20"/>
      <c r="AA11" s="20"/>
      <c r="AB11" s="20"/>
      <c r="AC11" s="20"/>
      <c r="AD11" s="20"/>
      <c r="AE11" s="20"/>
      <c r="AF11" s="20"/>
      <c r="AG11" s="20"/>
    </row>
    <row r="12" spans="1:33" s="25" customFormat="1" ht="33.75" customHeight="1">
      <c r="A12" s="24"/>
      <c r="B12" s="31"/>
      <c r="C12" s="181" t="s">
        <v>121</v>
      </c>
      <c r="D12" s="181"/>
      <c r="E12" s="181"/>
      <c r="F12" s="181"/>
      <c r="G12" s="181"/>
      <c r="H12" s="32"/>
      <c r="I12" s="33"/>
      <c r="J12" s="113" t="s">
        <v>65</v>
      </c>
      <c r="K12" s="113"/>
      <c r="L12" s="113"/>
      <c r="M12" s="113"/>
      <c r="N12" s="113"/>
      <c r="O12" s="113"/>
      <c r="P12" s="113"/>
      <c r="Q12" s="113"/>
      <c r="R12" s="34"/>
      <c r="Z12" s="20"/>
      <c r="AA12" s="20"/>
      <c r="AB12" s="20"/>
      <c r="AC12" s="20"/>
      <c r="AD12" s="20"/>
      <c r="AE12" s="20"/>
      <c r="AF12" s="20"/>
      <c r="AG12" s="20"/>
    </row>
    <row r="13" spans="1:18" s="25" customFormat="1" ht="33.75" customHeight="1">
      <c r="A13" s="24"/>
      <c r="B13" s="35"/>
      <c r="C13" s="181"/>
      <c r="D13" s="181"/>
      <c r="E13" s="181"/>
      <c r="F13" s="181"/>
      <c r="G13" s="181"/>
      <c r="H13" s="32"/>
      <c r="I13" s="99" t="s">
        <v>103</v>
      </c>
      <c r="J13" s="99"/>
      <c r="K13" s="99"/>
      <c r="L13" s="87">
        <f>((A^2)+(B^2))^(0.5)</f>
        <v>5</v>
      </c>
      <c r="M13" s="87"/>
      <c r="N13" s="87"/>
      <c r="O13" s="87"/>
      <c r="P13" s="87"/>
      <c r="Q13" s="87"/>
      <c r="R13" s="34"/>
    </row>
    <row r="14" spans="1:18" s="25" customFormat="1" ht="33.75" customHeight="1">
      <c r="A14" s="24"/>
      <c r="B14" s="35"/>
      <c r="C14" s="181"/>
      <c r="D14" s="181"/>
      <c r="E14" s="181"/>
      <c r="F14" s="181"/>
      <c r="G14" s="181"/>
      <c r="H14" s="35"/>
      <c r="I14" s="36"/>
      <c r="J14" s="85" t="s">
        <v>24</v>
      </c>
      <c r="K14" s="85"/>
      <c r="L14" s="85"/>
      <c r="M14" s="85"/>
      <c r="N14" s="85"/>
      <c r="O14" s="85"/>
      <c r="P14" s="85"/>
      <c r="Q14" s="85"/>
      <c r="R14" s="34"/>
    </row>
    <row r="15" spans="1:18" s="25" customFormat="1" ht="33.75" customHeight="1">
      <c r="A15" s="24"/>
      <c r="B15" s="35"/>
      <c r="C15" s="60" t="s">
        <v>120</v>
      </c>
      <c r="D15" s="60"/>
      <c r="E15" s="60"/>
      <c r="F15" s="60"/>
      <c r="G15" s="60"/>
      <c r="H15" s="35"/>
      <c r="I15" s="37"/>
      <c r="J15" s="21"/>
      <c r="K15" s="21"/>
      <c r="L15" s="21"/>
      <c r="M15" s="21"/>
      <c r="N15" s="21"/>
      <c r="O15" s="21"/>
      <c r="P15" s="21"/>
      <c r="Q15" s="21"/>
      <c r="R15" s="24"/>
    </row>
    <row r="16" spans="1:18" s="25" customFormat="1" ht="33.75" customHeight="1">
      <c r="A16" s="24"/>
      <c r="B16" s="24"/>
      <c r="C16" s="60"/>
      <c r="D16" s="60"/>
      <c r="E16" s="60"/>
      <c r="F16" s="60"/>
      <c r="G16" s="60"/>
      <c r="H16" s="35"/>
      <c r="I16" s="106" t="s">
        <v>106</v>
      </c>
      <c r="J16" s="106"/>
      <c r="K16" s="106"/>
      <c r="L16" s="105">
        <f>A+B+H</f>
        <v>12</v>
      </c>
      <c r="M16" s="105"/>
      <c r="N16" s="105"/>
      <c r="O16" s="105"/>
      <c r="P16" s="105"/>
      <c r="Q16" s="105"/>
      <c r="R16" s="24"/>
    </row>
    <row r="17" spans="1:18" s="25" customFormat="1" ht="33.75" customHeight="1">
      <c r="A17" s="24"/>
      <c r="B17" s="24"/>
      <c r="C17" s="60"/>
      <c r="D17" s="60"/>
      <c r="E17" s="60"/>
      <c r="F17" s="60"/>
      <c r="G17" s="60"/>
      <c r="H17" s="35"/>
      <c r="I17" s="38"/>
      <c r="J17" s="113" t="s">
        <v>66</v>
      </c>
      <c r="K17" s="113"/>
      <c r="L17" s="113"/>
      <c r="M17" s="113"/>
      <c r="N17" s="113"/>
      <c r="O17" s="113"/>
      <c r="P17" s="113"/>
      <c r="Q17" s="113"/>
      <c r="R17" s="39"/>
    </row>
    <row r="18" spans="1:18" s="25" customFormat="1" ht="33.75" customHeight="1">
      <c r="A18" s="24"/>
      <c r="B18" s="24"/>
      <c r="C18" s="60"/>
      <c r="D18" s="60"/>
      <c r="E18" s="60"/>
      <c r="F18" s="60"/>
      <c r="G18" s="60"/>
      <c r="H18" s="155"/>
      <c r="I18" s="156"/>
      <c r="J18" s="39"/>
      <c r="K18" s="39"/>
      <c r="L18" s="39"/>
      <c r="M18" s="39"/>
      <c r="N18" s="39"/>
      <c r="O18" s="39"/>
      <c r="P18" s="40"/>
      <c r="Q18" s="39"/>
      <c r="R18" s="39"/>
    </row>
    <row r="19" spans="1:18" s="25" customFormat="1" ht="33.75" customHeight="1" thickBot="1">
      <c r="A19" s="24"/>
      <c r="B19" s="24"/>
      <c r="C19" s="55"/>
      <c r="D19" s="55"/>
      <c r="E19" s="55"/>
      <c r="F19" s="55"/>
      <c r="G19" s="103" t="s">
        <v>111</v>
      </c>
      <c r="H19" s="103"/>
      <c r="I19" s="103"/>
      <c r="J19" s="103"/>
      <c r="K19" s="104">
        <f>B</f>
        <v>4</v>
      </c>
      <c r="L19" s="104"/>
      <c r="M19" s="104"/>
      <c r="N19" s="104"/>
      <c r="O19" s="104"/>
      <c r="P19" s="104"/>
      <c r="Q19" s="104"/>
      <c r="R19" s="24"/>
    </row>
    <row r="20" spans="1:18" s="25" customFormat="1" ht="27" customHeight="1">
      <c r="A20" s="24"/>
      <c r="B20" s="41"/>
      <c r="C20" s="148" t="s">
        <v>99</v>
      </c>
      <c r="D20" s="148"/>
      <c r="E20" s="148"/>
      <c r="F20" s="114">
        <f>ATAN(A/B)</f>
        <v>0.6435011087932844</v>
      </c>
      <c r="G20" s="114"/>
      <c r="H20" s="114"/>
      <c r="I20" s="115"/>
      <c r="J20" s="151" t="s">
        <v>64</v>
      </c>
      <c r="K20" s="148"/>
      <c r="L20" s="148"/>
      <c r="M20" s="114">
        <f>ATAN(B/A)</f>
        <v>0.9272952180016122</v>
      </c>
      <c r="N20" s="114"/>
      <c r="O20" s="114"/>
      <c r="P20" s="114"/>
      <c r="Q20" s="115"/>
      <c r="R20" s="24"/>
    </row>
    <row r="21" spans="1:18" s="25" customFormat="1" ht="19.5" customHeight="1" thickBot="1">
      <c r="A21" s="24"/>
      <c r="B21" s="42"/>
      <c r="C21" s="149" t="s">
        <v>23</v>
      </c>
      <c r="D21" s="149"/>
      <c r="E21" s="149"/>
      <c r="F21" s="149"/>
      <c r="G21" s="149"/>
      <c r="H21" s="149"/>
      <c r="I21" s="150"/>
      <c r="J21" s="160" t="s">
        <v>23</v>
      </c>
      <c r="K21" s="161"/>
      <c r="L21" s="161"/>
      <c r="M21" s="161"/>
      <c r="N21" s="161"/>
      <c r="O21" s="161"/>
      <c r="P21" s="161"/>
      <c r="Q21" s="162"/>
      <c r="R21" s="24"/>
    </row>
    <row r="22" spans="1:18" s="25" customFormat="1" ht="27" customHeight="1">
      <c r="A22" s="24"/>
      <c r="B22" s="41" t="s">
        <v>97</v>
      </c>
      <c r="C22" s="147" t="s">
        <v>98</v>
      </c>
      <c r="D22" s="148"/>
      <c r="E22" s="148"/>
      <c r="F22" s="114">
        <f>DEGREES(ATAN(A/B))</f>
        <v>36.86989764584402</v>
      </c>
      <c r="G22" s="114"/>
      <c r="H22" s="114"/>
      <c r="I22" s="115"/>
      <c r="J22" s="151" t="s">
        <v>107</v>
      </c>
      <c r="K22" s="148"/>
      <c r="L22" s="148"/>
      <c r="M22" s="114">
        <f>DEGREES(ATAN(B/A))</f>
        <v>53.13010235415598</v>
      </c>
      <c r="N22" s="114"/>
      <c r="O22" s="114"/>
      <c r="P22" s="114"/>
      <c r="Q22" s="115"/>
      <c r="R22" s="24"/>
    </row>
    <row r="23" spans="1:18" s="25" customFormat="1" ht="19.5" customHeight="1" thickBot="1">
      <c r="A23" s="24"/>
      <c r="B23" s="43"/>
      <c r="C23" s="113" t="s">
        <v>38</v>
      </c>
      <c r="D23" s="113"/>
      <c r="E23" s="113"/>
      <c r="F23" s="113"/>
      <c r="G23" s="113"/>
      <c r="H23" s="113"/>
      <c r="I23" s="154"/>
      <c r="J23" s="84" t="s">
        <v>112</v>
      </c>
      <c r="K23" s="85"/>
      <c r="L23" s="85"/>
      <c r="M23" s="85"/>
      <c r="N23" s="85"/>
      <c r="O23" s="85"/>
      <c r="P23" s="85"/>
      <c r="Q23" s="61"/>
      <c r="R23" s="24"/>
    </row>
    <row r="24" spans="1:18" s="25" customFormat="1" ht="25.5" customHeight="1" thickTop="1">
      <c r="A24" s="31"/>
      <c r="B24" s="44"/>
      <c r="C24" s="45"/>
      <c r="D24" s="81" t="s">
        <v>116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46"/>
      <c r="R24" s="31"/>
    </row>
    <row r="25" spans="1:18" s="25" customFormat="1" ht="25.5" customHeight="1" thickBot="1">
      <c r="A25" s="24"/>
      <c r="B25" s="44"/>
      <c r="C25" s="88" t="s">
        <v>96</v>
      </c>
      <c r="D25" s="89"/>
      <c r="E25" s="89"/>
      <c r="F25" s="89"/>
      <c r="G25" s="89"/>
      <c r="H25" s="89"/>
      <c r="I25" s="89"/>
      <c r="J25" s="89"/>
      <c r="K25" s="89"/>
      <c r="L25" s="17">
        <v>7</v>
      </c>
      <c r="M25" s="163" t="s">
        <v>113</v>
      </c>
      <c r="N25" s="163"/>
      <c r="O25" s="163"/>
      <c r="P25" s="163"/>
      <c r="Q25" s="164"/>
      <c r="R25" s="24"/>
    </row>
    <row r="26" spans="1:18" s="25" customFormat="1" ht="25.5" customHeight="1">
      <c r="A26" s="24"/>
      <c r="B26" s="44"/>
      <c r="C26" s="90" t="s">
        <v>114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  <c r="R26" s="24"/>
    </row>
    <row r="27" spans="1:18" s="25" customFormat="1" ht="25.5" customHeight="1" thickBot="1">
      <c r="A27" s="24"/>
      <c r="B27" s="44"/>
      <c r="C27" s="93" t="s">
        <v>115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  <c r="R27" s="24"/>
    </row>
    <row r="28" spans="1:18" s="25" customFormat="1" ht="30" customHeight="1" thickBot="1" thickTop="1">
      <c r="A28" s="57"/>
      <c r="B28" s="57"/>
      <c r="C28" s="169" t="s">
        <v>122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57"/>
    </row>
    <row r="29" spans="1:19" s="25" customFormat="1" ht="30" customHeight="1" thickBot="1" thickTop="1">
      <c r="A29" s="24"/>
      <c r="B29" s="47"/>
      <c r="C29" s="98" t="s">
        <v>9</v>
      </c>
      <c r="D29" s="98"/>
      <c r="E29" s="48" t="s">
        <v>20</v>
      </c>
      <c r="F29" s="108" t="s">
        <v>0</v>
      </c>
      <c r="G29" s="121">
        <f>A</f>
        <v>3</v>
      </c>
      <c r="H29" s="121"/>
      <c r="I29" s="121"/>
      <c r="J29" s="108" t="s">
        <v>0</v>
      </c>
      <c r="K29" s="122">
        <f>ROUND((A/H),L25)</f>
        <v>0.6</v>
      </c>
      <c r="L29" s="122"/>
      <c r="M29" s="122"/>
      <c r="N29" s="122"/>
      <c r="O29" s="122"/>
      <c r="P29" s="122"/>
      <c r="Q29" s="123"/>
      <c r="R29" s="49"/>
      <c r="S29" s="50"/>
    </row>
    <row r="30" spans="1:18" s="25" customFormat="1" ht="30" customHeight="1" thickTop="1">
      <c r="A30" s="24"/>
      <c r="B30" s="47"/>
      <c r="C30" s="107"/>
      <c r="D30" s="107"/>
      <c r="E30" s="52" t="s">
        <v>21</v>
      </c>
      <c r="F30" s="109"/>
      <c r="G30" s="132">
        <f>H</f>
        <v>5</v>
      </c>
      <c r="H30" s="132"/>
      <c r="I30" s="132"/>
      <c r="J30" s="109"/>
      <c r="K30" s="124"/>
      <c r="L30" s="124"/>
      <c r="M30" s="124"/>
      <c r="N30" s="124"/>
      <c r="O30" s="124"/>
      <c r="P30" s="124"/>
      <c r="Q30" s="125"/>
      <c r="R30" s="49"/>
    </row>
    <row r="31" spans="1:18" s="25" customFormat="1" ht="19.5" customHeight="1" thickBot="1">
      <c r="A31" s="24"/>
      <c r="B31" s="54"/>
      <c r="C31" s="100" t="s">
        <v>60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49"/>
    </row>
    <row r="32" spans="1:18" s="25" customFormat="1" ht="30" customHeight="1" thickBot="1" thickTop="1">
      <c r="A32" s="24"/>
      <c r="B32" s="47"/>
      <c r="C32" s="98" t="s">
        <v>13</v>
      </c>
      <c r="D32" s="98"/>
      <c r="E32" s="48" t="s">
        <v>22</v>
      </c>
      <c r="F32" s="108" t="s">
        <v>0</v>
      </c>
      <c r="G32" s="121">
        <f>B</f>
        <v>4</v>
      </c>
      <c r="H32" s="121"/>
      <c r="I32" s="121"/>
      <c r="J32" s="108" t="s">
        <v>0</v>
      </c>
      <c r="K32" s="122">
        <f>ROUND((B/H),L25)</f>
        <v>0.8</v>
      </c>
      <c r="L32" s="122"/>
      <c r="M32" s="122"/>
      <c r="N32" s="122"/>
      <c r="O32" s="122"/>
      <c r="P32" s="122"/>
      <c r="Q32" s="123"/>
      <c r="R32" s="49"/>
    </row>
    <row r="33" spans="1:18" s="25" customFormat="1" ht="30" customHeight="1" thickTop="1">
      <c r="A33" s="24"/>
      <c r="B33" s="47"/>
      <c r="C33" s="107"/>
      <c r="D33" s="107"/>
      <c r="E33" s="52" t="s">
        <v>21</v>
      </c>
      <c r="F33" s="109"/>
      <c r="G33" s="132">
        <f>H</f>
        <v>5</v>
      </c>
      <c r="H33" s="132"/>
      <c r="I33" s="132"/>
      <c r="J33" s="109"/>
      <c r="K33" s="124"/>
      <c r="L33" s="124"/>
      <c r="M33" s="124"/>
      <c r="N33" s="124"/>
      <c r="O33" s="124"/>
      <c r="P33" s="124"/>
      <c r="Q33" s="125"/>
      <c r="R33" s="49"/>
    </row>
    <row r="34" spans="1:18" s="25" customFormat="1" ht="19.5" customHeight="1" thickBot="1">
      <c r="A34" s="24"/>
      <c r="B34" s="54"/>
      <c r="C34" s="100" t="s">
        <v>59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49"/>
    </row>
    <row r="35" spans="1:18" s="25" customFormat="1" ht="30" customHeight="1" thickBot="1" thickTop="1">
      <c r="A35" s="24"/>
      <c r="B35" s="47"/>
      <c r="C35" s="98" t="s">
        <v>14</v>
      </c>
      <c r="D35" s="98"/>
      <c r="E35" s="48" t="s">
        <v>20</v>
      </c>
      <c r="F35" s="108" t="s">
        <v>0</v>
      </c>
      <c r="G35" s="121">
        <f>A</f>
        <v>3</v>
      </c>
      <c r="H35" s="121"/>
      <c r="I35" s="121"/>
      <c r="J35" s="108" t="s">
        <v>0</v>
      </c>
      <c r="K35" s="122">
        <f>ROUND((A/B),L25)</f>
        <v>0.75</v>
      </c>
      <c r="L35" s="122"/>
      <c r="M35" s="122"/>
      <c r="N35" s="122"/>
      <c r="O35" s="122"/>
      <c r="P35" s="122"/>
      <c r="Q35" s="123"/>
      <c r="R35" s="49"/>
    </row>
    <row r="36" spans="1:18" s="25" customFormat="1" ht="30" customHeight="1" thickTop="1">
      <c r="A36" s="24"/>
      <c r="B36" s="47"/>
      <c r="C36" s="107"/>
      <c r="D36" s="107"/>
      <c r="E36" s="52" t="s">
        <v>22</v>
      </c>
      <c r="F36" s="109"/>
      <c r="G36" s="132">
        <f>B</f>
        <v>4</v>
      </c>
      <c r="H36" s="132"/>
      <c r="I36" s="132"/>
      <c r="J36" s="109"/>
      <c r="K36" s="124"/>
      <c r="L36" s="124"/>
      <c r="M36" s="124"/>
      <c r="N36" s="124"/>
      <c r="O36" s="124"/>
      <c r="P36" s="124"/>
      <c r="Q36" s="125"/>
      <c r="R36" s="49"/>
    </row>
    <row r="37" spans="1:18" s="25" customFormat="1" ht="19.5" customHeight="1" thickBot="1">
      <c r="A37" s="24"/>
      <c r="B37" s="54"/>
      <c r="C37" s="100" t="s">
        <v>58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49"/>
    </row>
    <row r="38" spans="1:18" s="25" customFormat="1" ht="30" customHeight="1" thickBot="1" thickTop="1">
      <c r="A38" s="24"/>
      <c r="B38" s="47"/>
      <c r="C38" s="98" t="s">
        <v>15</v>
      </c>
      <c r="D38" s="98"/>
      <c r="E38" s="48" t="s">
        <v>22</v>
      </c>
      <c r="F38" s="108" t="s">
        <v>0</v>
      </c>
      <c r="G38" s="121">
        <f>B</f>
        <v>4</v>
      </c>
      <c r="H38" s="121"/>
      <c r="I38" s="121"/>
      <c r="J38" s="108" t="s">
        <v>0</v>
      </c>
      <c r="K38" s="122">
        <f>ROUND((B/A),L25)</f>
        <v>1.3333333</v>
      </c>
      <c r="L38" s="122"/>
      <c r="M38" s="122"/>
      <c r="N38" s="122"/>
      <c r="O38" s="122"/>
      <c r="P38" s="122"/>
      <c r="Q38" s="123"/>
      <c r="R38" s="49"/>
    </row>
    <row r="39" spans="1:18" s="25" customFormat="1" ht="30" customHeight="1" thickTop="1">
      <c r="A39" s="24"/>
      <c r="B39" s="47"/>
      <c r="C39" s="107"/>
      <c r="D39" s="107"/>
      <c r="E39" s="52" t="s">
        <v>20</v>
      </c>
      <c r="F39" s="109"/>
      <c r="G39" s="132">
        <f>A</f>
        <v>3</v>
      </c>
      <c r="H39" s="132"/>
      <c r="I39" s="132"/>
      <c r="J39" s="109"/>
      <c r="K39" s="124"/>
      <c r="L39" s="124"/>
      <c r="M39" s="124"/>
      <c r="N39" s="124"/>
      <c r="O39" s="124"/>
      <c r="P39" s="124"/>
      <c r="Q39" s="125"/>
      <c r="R39" s="49"/>
    </row>
    <row r="40" spans="1:18" s="25" customFormat="1" ht="19.5" customHeight="1" thickBot="1">
      <c r="A40" s="24"/>
      <c r="B40" s="47"/>
      <c r="C40" s="100" t="s">
        <v>57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2"/>
      <c r="R40" s="49"/>
    </row>
    <row r="41" spans="1:18" s="25" customFormat="1" ht="30" customHeight="1" thickBot="1" thickTop="1">
      <c r="A41" s="24"/>
      <c r="B41" s="47"/>
      <c r="C41" s="98" t="s">
        <v>16</v>
      </c>
      <c r="D41" s="98"/>
      <c r="E41" s="48" t="s">
        <v>21</v>
      </c>
      <c r="F41" s="108" t="s">
        <v>0</v>
      </c>
      <c r="G41" s="121">
        <f>H</f>
        <v>5</v>
      </c>
      <c r="H41" s="121"/>
      <c r="I41" s="121"/>
      <c r="J41" s="108" t="s">
        <v>0</v>
      </c>
      <c r="K41" s="122">
        <f>ROUND((H/B),L25)</f>
        <v>1.25</v>
      </c>
      <c r="L41" s="122"/>
      <c r="M41" s="122"/>
      <c r="N41" s="122"/>
      <c r="O41" s="122"/>
      <c r="P41" s="122"/>
      <c r="Q41" s="123"/>
      <c r="R41" s="49"/>
    </row>
    <row r="42" spans="1:18" s="25" customFormat="1" ht="30" customHeight="1" thickTop="1">
      <c r="A42" s="24"/>
      <c r="B42" s="47"/>
      <c r="C42" s="107"/>
      <c r="D42" s="107"/>
      <c r="E42" s="52" t="s">
        <v>22</v>
      </c>
      <c r="F42" s="109"/>
      <c r="G42" s="132">
        <f>B</f>
        <v>4</v>
      </c>
      <c r="H42" s="132"/>
      <c r="I42" s="132"/>
      <c r="J42" s="109"/>
      <c r="K42" s="124"/>
      <c r="L42" s="124"/>
      <c r="M42" s="124"/>
      <c r="N42" s="124"/>
      <c r="O42" s="124"/>
      <c r="P42" s="124"/>
      <c r="Q42" s="125"/>
      <c r="R42" s="49"/>
    </row>
    <row r="43" spans="1:18" s="25" customFormat="1" ht="19.5" customHeight="1" thickBot="1">
      <c r="A43" s="24"/>
      <c r="B43" s="47"/>
      <c r="C43" s="100" t="s">
        <v>56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  <c r="R43" s="49"/>
    </row>
    <row r="44" spans="1:18" s="25" customFormat="1" ht="30" customHeight="1" thickBot="1" thickTop="1">
      <c r="A44" s="24"/>
      <c r="B44" s="47"/>
      <c r="C44" s="98" t="s">
        <v>17</v>
      </c>
      <c r="D44" s="98"/>
      <c r="E44" s="48" t="s">
        <v>21</v>
      </c>
      <c r="F44" s="108" t="s">
        <v>0</v>
      </c>
      <c r="G44" s="121">
        <f>H</f>
        <v>5</v>
      </c>
      <c r="H44" s="121"/>
      <c r="I44" s="121"/>
      <c r="J44" s="108" t="s">
        <v>0</v>
      </c>
      <c r="K44" s="122">
        <f>ROUND((H/A),L25)</f>
        <v>1.6666667</v>
      </c>
      <c r="L44" s="122"/>
      <c r="M44" s="122"/>
      <c r="N44" s="122"/>
      <c r="O44" s="122"/>
      <c r="P44" s="122"/>
      <c r="Q44" s="123"/>
      <c r="R44" s="49"/>
    </row>
    <row r="45" spans="1:18" s="25" customFormat="1" ht="30" customHeight="1" thickTop="1">
      <c r="A45" s="24"/>
      <c r="B45" s="47"/>
      <c r="C45" s="107"/>
      <c r="D45" s="107"/>
      <c r="E45" s="52" t="s">
        <v>20</v>
      </c>
      <c r="F45" s="109"/>
      <c r="G45" s="132">
        <f>A</f>
        <v>3</v>
      </c>
      <c r="H45" s="132"/>
      <c r="I45" s="132"/>
      <c r="J45" s="109"/>
      <c r="K45" s="124"/>
      <c r="L45" s="124"/>
      <c r="M45" s="124"/>
      <c r="N45" s="124"/>
      <c r="O45" s="124"/>
      <c r="P45" s="124"/>
      <c r="Q45" s="125"/>
      <c r="R45" s="49"/>
    </row>
    <row r="46" spans="1:18" s="25" customFormat="1" ht="19.5" customHeight="1" thickBot="1">
      <c r="A46" s="24"/>
      <c r="B46" s="47"/>
      <c r="C46" s="101" t="s">
        <v>55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2"/>
      <c r="R46" s="49"/>
    </row>
    <row r="47" spans="1:18" s="25" customFormat="1" ht="30" customHeight="1" thickBot="1" thickTop="1">
      <c r="A47" s="58"/>
      <c r="B47" s="58"/>
      <c r="C47" s="170" t="s">
        <v>123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58"/>
    </row>
    <row r="48" spans="1:18" s="25" customFormat="1" ht="30" customHeight="1" thickBot="1" thickTop="1">
      <c r="A48" s="24"/>
      <c r="B48" s="49"/>
      <c r="C48" s="119" t="s">
        <v>18</v>
      </c>
      <c r="D48" s="98"/>
      <c r="E48" s="48" t="s">
        <v>22</v>
      </c>
      <c r="F48" s="108" t="s">
        <v>0</v>
      </c>
      <c r="G48" s="121">
        <f>B</f>
        <v>4</v>
      </c>
      <c r="H48" s="121"/>
      <c r="I48" s="121"/>
      <c r="J48" s="108" t="s">
        <v>0</v>
      </c>
      <c r="K48" s="122">
        <f>ROUND((B/H),L25)</f>
        <v>0.8</v>
      </c>
      <c r="L48" s="122"/>
      <c r="M48" s="122"/>
      <c r="N48" s="122"/>
      <c r="O48" s="122"/>
      <c r="P48" s="122"/>
      <c r="Q48" s="123"/>
      <c r="R48" s="49"/>
    </row>
    <row r="49" spans="1:18" s="25" customFormat="1" ht="30" customHeight="1" thickTop="1">
      <c r="A49" s="24"/>
      <c r="B49" s="49"/>
      <c r="C49" s="120"/>
      <c r="D49" s="107"/>
      <c r="E49" s="52" t="s">
        <v>21</v>
      </c>
      <c r="F49" s="109"/>
      <c r="G49" s="132">
        <f>H</f>
        <v>5</v>
      </c>
      <c r="H49" s="132"/>
      <c r="I49" s="132"/>
      <c r="J49" s="109"/>
      <c r="K49" s="124"/>
      <c r="L49" s="124"/>
      <c r="M49" s="124"/>
      <c r="N49" s="124"/>
      <c r="O49" s="124"/>
      <c r="P49" s="124"/>
      <c r="Q49" s="125"/>
      <c r="R49" s="49"/>
    </row>
    <row r="50" spans="1:18" s="25" customFormat="1" ht="19.5" customHeight="1" thickBot="1">
      <c r="A50" s="24"/>
      <c r="B50" s="49"/>
      <c r="C50" s="100" t="s">
        <v>54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49"/>
    </row>
    <row r="51" spans="1:18" s="25" customFormat="1" ht="30" customHeight="1" thickBot="1" thickTop="1">
      <c r="A51" s="24"/>
      <c r="B51" s="49"/>
      <c r="C51" s="119" t="s">
        <v>19</v>
      </c>
      <c r="D51" s="98"/>
      <c r="E51" s="48" t="s">
        <v>20</v>
      </c>
      <c r="F51" s="108" t="s">
        <v>0</v>
      </c>
      <c r="G51" s="121">
        <f>A</f>
        <v>3</v>
      </c>
      <c r="H51" s="121"/>
      <c r="I51" s="121"/>
      <c r="J51" s="108" t="s">
        <v>0</v>
      </c>
      <c r="K51" s="122">
        <f>ROUND((A/H),L25)</f>
        <v>0.6</v>
      </c>
      <c r="L51" s="122"/>
      <c r="M51" s="122"/>
      <c r="N51" s="122"/>
      <c r="O51" s="122"/>
      <c r="P51" s="122"/>
      <c r="Q51" s="123"/>
      <c r="R51" s="49"/>
    </row>
    <row r="52" spans="1:18" s="25" customFormat="1" ht="30" customHeight="1" thickTop="1">
      <c r="A52" s="24"/>
      <c r="B52" s="49"/>
      <c r="C52" s="120"/>
      <c r="D52" s="107"/>
      <c r="E52" s="52" t="s">
        <v>21</v>
      </c>
      <c r="F52" s="109"/>
      <c r="G52" s="132">
        <f>H</f>
        <v>5</v>
      </c>
      <c r="H52" s="132"/>
      <c r="I52" s="132"/>
      <c r="J52" s="109"/>
      <c r="K52" s="124"/>
      <c r="L52" s="124"/>
      <c r="M52" s="124"/>
      <c r="N52" s="124"/>
      <c r="O52" s="124"/>
      <c r="P52" s="124"/>
      <c r="Q52" s="125"/>
      <c r="R52" s="49"/>
    </row>
    <row r="53" spans="1:18" s="25" customFormat="1" ht="19.5" customHeight="1" thickBot="1">
      <c r="A53" s="24"/>
      <c r="B53" s="49"/>
      <c r="C53" s="100" t="s">
        <v>53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49"/>
    </row>
    <row r="54" spans="1:18" s="25" customFormat="1" ht="30" customHeight="1" thickBot="1" thickTop="1">
      <c r="A54" s="24"/>
      <c r="B54" s="49"/>
      <c r="C54" s="119" t="s">
        <v>25</v>
      </c>
      <c r="D54" s="98"/>
      <c r="E54" s="48" t="s">
        <v>22</v>
      </c>
      <c r="F54" s="108" t="s">
        <v>0</v>
      </c>
      <c r="G54" s="121">
        <f>B</f>
        <v>4</v>
      </c>
      <c r="H54" s="121"/>
      <c r="I54" s="121"/>
      <c r="J54" s="108" t="s">
        <v>0</v>
      </c>
      <c r="K54" s="122">
        <f>ROUND((B/A),L25)</f>
        <v>1.3333333</v>
      </c>
      <c r="L54" s="122"/>
      <c r="M54" s="122"/>
      <c r="N54" s="122"/>
      <c r="O54" s="122"/>
      <c r="P54" s="122"/>
      <c r="Q54" s="123"/>
      <c r="R54" s="49"/>
    </row>
    <row r="55" spans="1:18" s="25" customFormat="1" ht="30" customHeight="1" thickTop="1">
      <c r="A55" s="24"/>
      <c r="B55" s="49"/>
      <c r="C55" s="120"/>
      <c r="D55" s="107"/>
      <c r="E55" s="52" t="s">
        <v>20</v>
      </c>
      <c r="F55" s="109"/>
      <c r="G55" s="132">
        <f>A</f>
        <v>3</v>
      </c>
      <c r="H55" s="132"/>
      <c r="I55" s="132"/>
      <c r="J55" s="109"/>
      <c r="K55" s="124"/>
      <c r="L55" s="124"/>
      <c r="M55" s="124"/>
      <c r="N55" s="124"/>
      <c r="O55" s="124"/>
      <c r="P55" s="124"/>
      <c r="Q55" s="125"/>
      <c r="R55" s="49"/>
    </row>
    <row r="56" spans="1:18" s="25" customFormat="1" ht="19.5" customHeight="1" thickBot="1">
      <c r="A56" s="24"/>
      <c r="B56" s="49"/>
      <c r="C56" s="100" t="s">
        <v>52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49"/>
    </row>
    <row r="57" spans="1:18" s="25" customFormat="1" ht="30" customHeight="1" thickBot="1" thickTop="1">
      <c r="A57" s="24"/>
      <c r="B57" s="49"/>
      <c r="C57" s="119" t="s">
        <v>26</v>
      </c>
      <c r="D57" s="98"/>
      <c r="E57" s="48" t="s">
        <v>20</v>
      </c>
      <c r="F57" s="108" t="s">
        <v>0</v>
      </c>
      <c r="G57" s="121">
        <f>A</f>
        <v>3</v>
      </c>
      <c r="H57" s="121"/>
      <c r="I57" s="121"/>
      <c r="J57" s="108" t="s">
        <v>0</v>
      </c>
      <c r="K57" s="122">
        <f>ROUND((A/B),L25)</f>
        <v>0.75</v>
      </c>
      <c r="L57" s="122"/>
      <c r="M57" s="122"/>
      <c r="N57" s="122"/>
      <c r="O57" s="122"/>
      <c r="P57" s="122"/>
      <c r="Q57" s="123"/>
      <c r="R57" s="49"/>
    </row>
    <row r="58" spans="1:18" s="25" customFormat="1" ht="30" customHeight="1" thickTop="1">
      <c r="A58" s="24"/>
      <c r="B58" s="49"/>
      <c r="C58" s="120"/>
      <c r="D58" s="107"/>
      <c r="E58" s="52" t="s">
        <v>22</v>
      </c>
      <c r="F58" s="109"/>
      <c r="G58" s="132">
        <f>B</f>
        <v>4</v>
      </c>
      <c r="H58" s="132"/>
      <c r="I58" s="132"/>
      <c r="J58" s="109"/>
      <c r="K58" s="124"/>
      <c r="L58" s="124"/>
      <c r="M58" s="124"/>
      <c r="N58" s="124"/>
      <c r="O58" s="124"/>
      <c r="P58" s="124"/>
      <c r="Q58" s="125"/>
      <c r="R58" s="49"/>
    </row>
    <row r="59" spans="1:18" s="25" customFormat="1" ht="19.5" customHeight="1" thickBot="1">
      <c r="A59" s="24"/>
      <c r="B59" s="49"/>
      <c r="C59" s="100" t="s">
        <v>51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49"/>
    </row>
    <row r="60" spans="1:18" s="25" customFormat="1" ht="30" customHeight="1" thickBot="1" thickTop="1">
      <c r="A60" s="24"/>
      <c r="B60" s="49"/>
      <c r="C60" s="119" t="s">
        <v>27</v>
      </c>
      <c r="D60" s="98"/>
      <c r="E60" s="48" t="s">
        <v>21</v>
      </c>
      <c r="F60" s="108" t="s">
        <v>0</v>
      </c>
      <c r="G60" s="121">
        <f>H</f>
        <v>5</v>
      </c>
      <c r="H60" s="121"/>
      <c r="I60" s="121"/>
      <c r="J60" s="108" t="s">
        <v>0</v>
      </c>
      <c r="K60" s="122">
        <f>ROUND((H/A),L25)</f>
        <v>1.6666667</v>
      </c>
      <c r="L60" s="122"/>
      <c r="M60" s="122"/>
      <c r="N60" s="122"/>
      <c r="O60" s="122"/>
      <c r="P60" s="122"/>
      <c r="Q60" s="123"/>
      <c r="R60" s="49"/>
    </row>
    <row r="61" spans="1:18" s="25" customFormat="1" ht="30" customHeight="1" thickTop="1">
      <c r="A61" s="24"/>
      <c r="B61" s="49"/>
      <c r="C61" s="120"/>
      <c r="D61" s="107"/>
      <c r="E61" s="52" t="s">
        <v>20</v>
      </c>
      <c r="F61" s="109"/>
      <c r="G61" s="132">
        <f>A</f>
        <v>3</v>
      </c>
      <c r="H61" s="132"/>
      <c r="I61" s="132"/>
      <c r="J61" s="109"/>
      <c r="K61" s="124"/>
      <c r="L61" s="124"/>
      <c r="M61" s="124"/>
      <c r="N61" s="124"/>
      <c r="O61" s="124"/>
      <c r="P61" s="124"/>
      <c r="Q61" s="125"/>
      <c r="R61" s="49"/>
    </row>
    <row r="62" spans="1:18" s="25" customFormat="1" ht="19.5" customHeight="1" thickBot="1">
      <c r="A62" s="24"/>
      <c r="B62" s="49"/>
      <c r="C62" s="100" t="s">
        <v>47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49"/>
    </row>
    <row r="63" spans="1:18" s="25" customFormat="1" ht="30" customHeight="1" thickBot="1" thickTop="1">
      <c r="A63" s="24"/>
      <c r="B63" s="49"/>
      <c r="C63" s="119" t="s">
        <v>28</v>
      </c>
      <c r="D63" s="98"/>
      <c r="E63" s="48" t="s">
        <v>21</v>
      </c>
      <c r="F63" s="108" t="s">
        <v>0</v>
      </c>
      <c r="G63" s="121">
        <f>H</f>
        <v>5</v>
      </c>
      <c r="H63" s="121"/>
      <c r="I63" s="121"/>
      <c r="J63" s="108" t="s">
        <v>0</v>
      </c>
      <c r="K63" s="122">
        <f>ROUND((H/B),L25)</f>
        <v>1.25</v>
      </c>
      <c r="L63" s="122"/>
      <c r="M63" s="122"/>
      <c r="N63" s="122"/>
      <c r="O63" s="122"/>
      <c r="P63" s="122"/>
      <c r="Q63" s="123"/>
      <c r="R63" s="49"/>
    </row>
    <row r="64" spans="1:18" s="25" customFormat="1" ht="30" customHeight="1" thickTop="1">
      <c r="A64" s="24"/>
      <c r="B64" s="49"/>
      <c r="C64" s="120"/>
      <c r="D64" s="107"/>
      <c r="E64" s="52" t="s">
        <v>22</v>
      </c>
      <c r="F64" s="109"/>
      <c r="G64" s="132">
        <f>B</f>
        <v>4</v>
      </c>
      <c r="H64" s="132"/>
      <c r="I64" s="132"/>
      <c r="J64" s="109"/>
      <c r="K64" s="124"/>
      <c r="L64" s="124"/>
      <c r="M64" s="124"/>
      <c r="N64" s="124"/>
      <c r="O64" s="124"/>
      <c r="P64" s="124"/>
      <c r="Q64" s="125"/>
      <c r="R64" s="49"/>
    </row>
    <row r="65" spans="1:18" s="25" customFormat="1" ht="19.5" customHeight="1" thickBot="1">
      <c r="A65" s="24"/>
      <c r="B65" s="49"/>
      <c r="C65" s="100" t="s">
        <v>46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49"/>
    </row>
    <row r="66" spans="1:18" s="25" customFormat="1" ht="30" customHeight="1" thickBot="1" thickTop="1">
      <c r="A66" s="59"/>
      <c r="B66" s="59"/>
      <c r="C66" s="169" t="s">
        <v>124</v>
      </c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59"/>
    </row>
    <row r="67" spans="1:18" s="25" customFormat="1" ht="30" customHeight="1" thickTop="1">
      <c r="A67" s="24"/>
      <c r="B67" s="49"/>
      <c r="C67" s="165" t="s">
        <v>86</v>
      </c>
      <c r="D67" s="108"/>
      <c r="E67" s="108"/>
      <c r="F67" s="96">
        <f>ROUND((A/H)^2+(B/H)^2,L25)</f>
        <v>1</v>
      </c>
      <c r="G67" s="96"/>
      <c r="H67" s="96"/>
      <c r="I67" s="96"/>
      <c r="J67" s="98" t="s">
        <v>87</v>
      </c>
      <c r="K67" s="98"/>
      <c r="L67" s="98"/>
      <c r="M67" s="98"/>
      <c r="N67" s="96">
        <f>ROUND((SIN(a.))^2+(COS(a.))^2,L25)</f>
        <v>1</v>
      </c>
      <c r="O67" s="96"/>
      <c r="P67" s="96"/>
      <c r="Q67" s="97"/>
      <c r="R67" s="49"/>
    </row>
    <row r="68" spans="1:18" s="25" customFormat="1" ht="19.5" customHeight="1" thickBot="1">
      <c r="A68" s="24"/>
      <c r="B68" s="49"/>
      <c r="C68" s="166" t="s">
        <v>42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8"/>
      <c r="R68" s="49"/>
    </row>
    <row r="69" spans="1:18" s="25" customFormat="1" ht="30" customHeight="1" thickTop="1">
      <c r="A69" s="24"/>
      <c r="B69" s="49"/>
      <c r="C69" s="120" t="s">
        <v>88</v>
      </c>
      <c r="D69" s="107"/>
      <c r="E69" s="142">
        <f>(A/H)^2</f>
        <v>0.36</v>
      </c>
      <c r="F69" s="142"/>
      <c r="G69" s="142"/>
      <c r="H69" s="142"/>
      <c r="I69" s="107" t="s">
        <v>89</v>
      </c>
      <c r="J69" s="107"/>
      <c r="K69" s="142">
        <f>(B/H)^2</f>
        <v>0.6400000000000001</v>
      </c>
      <c r="L69" s="142"/>
      <c r="M69" s="142"/>
      <c r="N69" s="142"/>
      <c r="O69" s="53" t="s">
        <v>0</v>
      </c>
      <c r="P69" s="142">
        <f>ROUND(E69+K69,L25)</f>
        <v>1</v>
      </c>
      <c r="Q69" s="143"/>
      <c r="R69" s="49"/>
    </row>
    <row r="70" spans="1:18" s="25" customFormat="1" ht="19.5" customHeight="1" thickBot="1">
      <c r="A70" s="24"/>
      <c r="B70" s="49"/>
      <c r="C70" s="139" t="s">
        <v>90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1"/>
      <c r="R70" s="49"/>
    </row>
    <row r="71" spans="1:18" s="25" customFormat="1" ht="30" customHeight="1" thickBot="1" thickTop="1">
      <c r="A71" s="24"/>
      <c r="B71" s="49"/>
      <c r="C71" s="119" t="s">
        <v>9</v>
      </c>
      <c r="D71" s="98"/>
      <c r="E71" s="48" t="s">
        <v>29</v>
      </c>
      <c r="F71" s="108" t="s">
        <v>0</v>
      </c>
      <c r="G71" s="122">
        <f>ROUND((A/B)/(H/B),L25)</f>
        <v>0.6</v>
      </c>
      <c r="H71" s="122"/>
      <c r="I71" s="122"/>
      <c r="J71" s="122"/>
      <c r="K71" s="133" t="s">
        <v>31</v>
      </c>
      <c r="L71" s="133"/>
      <c r="M71" s="135">
        <f>ROUND(SIN(a.),L25)</f>
        <v>0.6</v>
      </c>
      <c r="N71" s="135"/>
      <c r="O71" s="135"/>
      <c r="P71" s="135"/>
      <c r="Q71" s="136"/>
      <c r="R71" s="49"/>
    </row>
    <row r="72" spans="1:18" s="25" customFormat="1" ht="30" customHeight="1" thickTop="1">
      <c r="A72" s="24"/>
      <c r="B72" s="49"/>
      <c r="C72" s="120"/>
      <c r="D72" s="107"/>
      <c r="E72" s="52" t="s">
        <v>30</v>
      </c>
      <c r="F72" s="109"/>
      <c r="G72" s="124"/>
      <c r="H72" s="124"/>
      <c r="I72" s="124"/>
      <c r="J72" s="124"/>
      <c r="K72" s="134"/>
      <c r="L72" s="134"/>
      <c r="M72" s="137"/>
      <c r="N72" s="137"/>
      <c r="O72" s="137"/>
      <c r="P72" s="137"/>
      <c r="Q72" s="138"/>
      <c r="R72" s="49"/>
    </row>
    <row r="73" spans="1:18" s="25" customFormat="1" ht="19.5" customHeight="1" thickBot="1">
      <c r="A73" s="24"/>
      <c r="B73" s="49"/>
      <c r="C73" s="100" t="s">
        <v>43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49"/>
    </row>
    <row r="74" spans="1:18" s="25" customFormat="1" ht="30" customHeight="1" thickBot="1" thickTop="1">
      <c r="A74" s="24"/>
      <c r="B74" s="49"/>
      <c r="C74" s="119" t="s">
        <v>32</v>
      </c>
      <c r="D74" s="98"/>
      <c r="E74" s="48" t="s">
        <v>33</v>
      </c>
      <c r="F74" s="108" t="s">
        <v>0</v>
      </c>
      <c r="G74" s="122">
        <f>ROUND((B/A)/(H/A),L25)</f>
        <v>0.8</v>
      </c>
      <c r="H74" s="122"/>
      <c r="I74" s="122"/>
      <c r="J74" s="122"/>
      <c r="K74" s="133" t="s">
        <v>8</v>
      </c>
      <c r="L74" s="133"/>
      <c r="M74" s="135">
        <f>ROUND(COS(a.),L25)</f>
        <v>0.8</v>
      </c>
      <c r="N74" s="135"/>
      <c r="O74" s="135"/>
      <c r="P74" s="135"/>
      <c r="Q74" s="136"/>
      <c r="R74" s="49"/>
    </row>
    <row r="75" spans="1:18" s="25" customFormat="1" ht="30" customHeight="1" thickTop="1">
      <c r="A75" s="24"/>
      <c r="B75" s="49"/>
      <c r="C75" s="120"/>
      <c r="D75" s="107"/>
      <c r="E75" s="52" t="s">
        <v>41</v>
      </c>
      <c r="F75" s="109"/>
      <c r="G75" s="124"/>
      <c r="H75" s="124"/>
      <c r="I75" s="124"/>
      <c r="J75" s="124"/>
      <c r="K75" s="134"/>
      <c r="L75" s="134"/>
      <c r="M75" s="137"/>
      <c r="N75" s="137"/>
      <c r="O75" s="137"/>
      <c r="P75" s="137"/>
      <c r="Q75" s="138"/>
      <c r="R75" s="49"/>
    </row>
    <row r="76" spans="1:18" s="25" customFormat="1" ht="19.5" customHeight="1" thickBot="1">
      <c r="A76" s="24"/>
      <c r="B76" s="49"/>
      <c r="C76" s="139" t="s">
        <v>44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1"/>
      <c r="R76" s="49"/>
    </row>
    <row r="77" spans="1:18" s="25" customFormat="1" ht="30" customHeight="1" thickBot="1" thickTop="1">
      <c r="A77" s="24"/>
      <c r="B77" s="49"/>
      <c r="C77" s="119" t="s">
        <v>14</v>
      </c>
      <c r="D77" s="98"/>
      <c r="E77" s="48" t="s">
        <v>34</v>
      </c>
      <c r="F77" s="108" t="s">
        <v>0</v>
      </c>
      <c r="G77" s="122">
        <f>ROUND((A/H)/(B/H),L25)</f>
        <v>0.75</v>
      </c>
      <c r="H77" s="122"/>
      <c r="I77" s="122"/>
      <c r="J77" s="122"/>
      <c r="K77" s="133" t="s">
        <v>10</v>
      </c>
      <c r="L77" s="133"/>
      <c r="M77" s="135">
        <f>ROUND(TAN(a.),L25)</f>
        <v>0.75</v>
      </c>
      <c r="N77" s="135"/>
      <c r="O77" s="135"/>
      <c r="P77" s="135"/>
      <c r="Q77" s="136"/>
      <c r="R77" s="49"/>
    </row>
    <row r="78" spans="1:18" s="25" customFormat="1" ht="30" customHeight="1" thickTop="1">
      <c r="A78" s="24"/>
      <c r="B78" s="49"/>
      <c r="C78" s="120"/>
      <c r="D78" s="107"/>
      <c r="E78" s="52" t="s">
        <v>35</v>
      </c>
      <c r="F78" s="109"/>
      <c r="G78" s="124"/>
      <c r="H78" s="124"/>
      <c r="I78" s="124"/>
      <c r="J78" s="124"/>
      <c r="K78" s="134"/>
      <c r="L78" s="134"/>
      <c r="M78" s="137"/>
      <c r="N78" s="137"/>
      <c r="O78" s="137"/>
      <c r="P78" s="137"/>
      <c r="Q78" s="138"/>
      <c r="R78" s="49"/>
    </row>
    <row r="79" spans="1:18" s="25" customFormat="1" ht="19.5" customHeight="1" thickBot="1">
      <c r="A79" s="24"/>
      <c r="B79" s="49"/>
      <c r="C79" s="100" t="s">
        <v>45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49"/>
    </row>
    <row r="80" spans="1:18" s="25" customFormat="1" ht="30" customHeight="1" thickBot="1" thickTop="1">
      <c r="A80" s="24"/>
      <c r="B80" s="49"/>
      <c r="C80" s="119" t="s">
        <v>15</v>
      </c>
      <c r="D80" s="98"/>
      <c r="E80" s="48" t="s">
        <v>35</v>
      </c>
      <c r="F80" s="108" t="s">
        <v>0</v>
      </c>
      <c r="G80" s="122">
        <f>ROUND((B/H)/(A/H),L25)</f>
        <v>1.3333333</v>
      </c>
      <c r="H80" s="122"/>
      <c r="I80" s="122"/>
      <c r="J80" s="122"/>
      <c r="K80" s="133" t="s">
        <v>40</v>
      </c>
      <c r="L80" s="133"/>
      <c r="M80" s="135">
        <f>ROUND(1/TAN(a.),L25)</f>
        <v>1.3333333</v>
      </c>
      <c r="N80" s="135"/>
      <c r="O80" s="135"/>
      <c r="P80" s="135"/>
      <c r="Q80" s="136"/>
      <c r="R80" s="49"/>
    </row>
    <row r="81" spans="1:18" s="25" customFormat="1" ht="30" customHeight="1" thickTop="1">
      <c r="A81" s="24"/>
      <c r="B81" s="49"/>
      <c r="C81" s="120"/>
      <c r="D81" s="107"/>
      <c r="E81" s="52" t="s">
        <v>34</v>
      </c>
      <c r="F81" s="109"/>
      <c r="G81" s="124"/>
      <c r="H81" s="124"/>
      <c r="I81" s="124"/>
      <c r="J81" s="124"/>
      <c r="K81" s="134"/>
      <c r="L81" s="134"/>
      <c r="M81" s="137"/>
      <c r="N81" s="137"/>
      <c r="O81" s="137"/>
      <c r="P81" s="137"/>
      <c r="Q81" s="138"/>
      <c r="R81" s="49"/>
    </row>
    <row r="82" spans="1:18" s="25" customFormat="1" ht="19.5" customHeight="1" thickBot="1">
      <c r="A82" s="24"/>
      <c r="B82" s="49"/>
      <c r="C82" s="100" t="s">
        <v>48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49"/>
    </row>
    <row r="83" spans="1:18" s="25" customFormat="1" ht="30" customHeight="1" thickBot="1" thickTop="1">
      <c r="A83" s="24"/>
      <c r="B83" s="49"/>
      <c r="C83" s="119" t="s">
        <v>16</v>
      </c>
      <c r="D83" s="98"/>
      <c r="E83" s="48" t="s">
        <v>29</v>
      </c>
      <c r="F83" s="108" t="s">
        <v>0</v>
      </c>
      <c r="G83" s="122">
        <f>ROUND((A/B)/(A/H),L25)</f>
        <v>1.25</v>
      </c>
      <c r="H83" s="122"/>
      <c r="I83" s="122"/>
      <c r="J83" s="122"/>
      <c r="K83" s="133" t="s">
        <v>36</v>
      </c>
      <c r="L83" s="133"/>
      <c r="M83" s="135">
        <f>ROUND(1/COS(a.),L25)</f>
        <v>1.25</v>
      </c>
      <c r="N83" s="135"/>
      <c r="O83" s="135"/>
      <c r="P83" s="135"/>
      <c r="Q83" s="136"/>
      <c r="R83" s="49"/>
    </row>
    <row r="84" spans="1:18" s="25" customFormat="1" ht="30" customHeight="1" thickTop="1">
      <c r="A84" s="24"/>
      <c r="B84" s="49"/>
      <c r="C84" s="120"/>
      <c r="D84" s="107"/>
      <c r="E84" s="52" t="s">
        <v>34</v>
      </c>
      <c r="F84" s="109"/>
      <c r="G84" s="124"/>
      <c r="H84" s="124"/>
      <c r="I84" s="124"/>
      <c r="J84" s="124"/>
      <c r="K84" s="134"/>
      <c r="L84" s="134"/>
      <c r="M84" s="137"/>
      <c r="N84" s="137"/>
      <c r="O84" s="137"/>
      <c r="P84" s="137"/>
      <c r="Q84" s="138"/>
      <c r="R84" s="49"/>
    </row>
    <row r="85" spans="1:18" s="25" customFormat="1" ht="19.5" customHeight="1" thickBot="1">
      <c r="A85" s="24"/>
      <c r="B85" s="49"/>
      <c r="C85" s="100" t="s">
        <v>49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49"/>
    </row>
    <row r="86" spans="1:18" s="25" customFormat="1" ht="30" customHeight="1" thickBot="1" thickTop="1">
      <c r="A86" s="24"/>
      <c r="B86" s="49"/>
      <c r="C86" s="119" t="s">
        <v>37</v>
      </c>
      <c r="D86" s="98"/>
      <c r="E86" s="48" t="s">
        <v>33</v>
      </c>
      <c r="F86" s="108" t="s">
        <v>0</v>
      </c>
      <c r="G86" s="122">
        <f>ROUND((B/A)/(B/H),L25)</f>
        <v>1.6666667</v>
      </c>
      <c r="H86" s="122"/>
      <c r="I86" s="122"/>
      <c r="J86" s="122"/>
      <c r="K86" s="133" t="s">
        <v>39</v>
      </c>
      <c r="L86" s="133"/>
      <c r="M86" s="135">
        <f>ROUND(1/SIN(a.),L25)</f>
        <v>1.6666667</v>
      </c>
      <c r="N86" s="135"/>
      <c r="O86" s="135"/>
      <c r="P86" s="135"/>
      <c r="Q86" s="136"/>
      <c r="R86" s="49"/>
    </row>
    <row r="87" spans="1:18" s="25" customFormat="1" ht="30" customHeight="1" thickTop="1">
      <c r="A87" s="24"/>
      <c r="B87" s="49"/>
      <c r="C87" s="120"/>
      <c r="D87" s="107"/>
      <c r="E87" s="52" t="s">
        <v>35</v>
      </c>
      <c r="F87" s="109"/>
      <c r="G87" s="124"/>
      <c r="H87" s="124"/>
      <c r="I87" s="124"/>
      <c r="J87" s="124"/>
      <c r="K87" s="134"/>
      <c r="L87" s="134"/>
      <c r="M87" s="137"/>
      <c r="N87" s="137"/>
      <c r="O87" s="137"/>
      <c r="P87" s="137"/>
      <c r="Q87" s="138"/>
      <c r="R87" s="49"/>
    </row>
    <row r="88" spans="1:18" s="25" customFormat="1" ht="19.5" customHeight="1" thickBot="1">
      <c r="A88" s="24"/>
      <c r="B88" s="49"/>
      <c r="C88" s="100" t="s">
        <v>50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49"/>
    </row>
    <row r="89" spans="1:18" s="25" customFormat="1" ht="30" customHeight="1" thickBot="1" thickTop="1">
      <c r="A89" s="59"/>
      <c r="B89" s="59"/>
      <c r="C89" s="169" t="s">
        <v>125</v>
      </c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59"/>
    </row>
    <row r="90" spans="1:18" s="25" customFormat="1" ht="30" customHeight="1" thickTop="1">
      <c r="A90" s="24"/>
      <c r="B90" s="49"/>
      <c r="C90" s="165" t="s">
        <v>91</v>
      </c>
      <c r="D90" s="108"/>
      <c r="E90" s="108"/>
      <c r="F90" s="96">
        <f>ROUND((B/H)^2+(A/H)^2,L25)</f>
        <v>1</v>
      </c>
      <c r="G90" s="96"/>
      <c r="H90" s="96"/>
      <c r="I90" s="96"/>
      <c r="J90" s="98" t="s">
        <v>95</v>
      </c>
      <c r="K90" s="98"/>
      <c r="L90" s="98"/>
      <c r="M90" s="98"/>
      <c r="N90" s="96">
        <f>ROUND((SIN(b.))^2+(COS(b.))^2,L25)</f>
        <v>1</v>
      </c>
      <c r="O90" s="96"/>
      <c r="P90" s="96"/>
      <c r="Q90" s="97"/>
      <c r="R90" s="49"/>
    </row>
    <row r="91" spans="1:18" s="25" customFormat="1" ht="19.5" customHeight="1" thickBot="1">
      <c r="A91" s="24"/>
      <c r="B91" s="49"/>
      <c r="C91" s="166" t="s">
        <v>67</v>
      </c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8"/>
      <c r="R91" s="49"/>
    </row>
    <row r="92" spans="1:18" s="25" customFormat="1" ht="30" customHeight="1" thickTop="1">
      <c r="A92" s="24"/>
      <c r="B92" s="49"/>
      <c r="C92" s="120" t="s">
        <v>92</v>
      </c>
      <c r="D92" s="107"/>
      <c r="E92" s="142">
        <f>(B/H)^2</f>
        <v>0.6400000000000001</v>
      </c>
      <c r="F92" s="142"/>
      <c r="G92" s="142"/>
      <c r="H92" s="142"/>
      <c r="I92" s="107" t="s">
        <v>93</v>
      </c>
      <c r="J92" s="107"/>
      <c r="K92" s="142">
        <f>(A/H)^2</f>
        <v>0.36</v>
      </c>
      <c r="L92" s="142"/>
      <c r="M92" s="142"/>
      <c r="N92" s="142"/>
      <c r="O92" s="51" t="s">
        <v>0</v>
      </c>
      <c r="P92" s="142">
        <f>ROUND(E92+K92,L25)</f>
        <v>1</v>
      </c>
      <c r="Q92" s="143"/>
      <c r="R92" s="49"/>
    </row>
    <row r="93" spans="1:18" s="25" customFormat="1" ht="19.5" customHeight="1" thickBot="1">
      <c r="A93" s="24"/>
      <c r="B93" s="49"/>
      <c r="C93" s="139" t="s">
        <v>94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1"/>
      <c r="R93" s="49"/>
    </row>
    <row r="94" spans="1:18" s="25" customFormat="1" ht="30" customHeight="1" thickBot="1" thickTop="1">
      <c r="A94" s="24"/>
      <c r="B94" s="49"/>
      <c r="C94" s="119" t="s">
        <v>18</v>
      </c>
      <c r="D94" s="98"/>
      <c r="E94" s="48" t="s">
        <v>68</v>
      </c>
      <c r="F94" s="108" t="s">
        <v>0</v>
      </c>
      <c r="G94" s="122">
        <f>ROUND((B/A)/(H/A),L25)</f>
        <v>0.8</v>
      </c>
      <c r="H94" s="122"/>
      <c r="I94" s="122"/>
      <c r="J94" s="122"/>
      <c r="K94" s="133" t="s">
        <v>70</v>
      </c>
      <c r="L94" s="133"/>
      <c r="M94" s="135">
        <f>ROUND(SIN(b.),L25)</f>
        <v>0.8</v>
      </c>
      <c r="N94" s="135"/>
      <c r="O94" s="135"/>
      <c r="P94" s="135"/>
      <c r="Q94" s="136"/>
      <c r="R94" s="49"/>
    </row>
    <row r="95" spans="1:18" s="25" customFormat="1" ht="30" customHeight="1" thickTop="1">
      <c r="A95" s="24"/>
      <c r="B95" s="49"/>
      <c r="C95" s="120"/>
      <c r="D95" s="107"/>
      <c r="E95" s="52" t="s">
        <v>69</v>
      </c>
      <c r="F95" s="109"/>
      <c r="G95" s="124"/>
      <c r="H95" s="124"/>
      <c r="I95" s="124"/>
      <c r="J95" s="124"/>
      <c r="K95" s="134"/>
      <c r="L95" s="134"/>
      <c r="M95" s="137"/>
      <c r="N95" s="137"/>
      <c r="O95" s="137"/>
      <c r="P95" s="137"/>
      <c r="Q95" s="138"/>
      <c r="R95" s="49"/>
    </row>
    <row r="96" spans="1:18" s="25" customFormat="1" ht="19.5" customHeight="1" thickBot="1">
      <c r="A96" s="24"/>
      <c r="B96" s="49"/>
      <c r="C96" s="100" t="s">
        <v>71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49"/>
    </row>
    <row r="97" spans="1:18" s="25" customFormat="1" ht="30" customHeight="1" thickBot="1" thickTop="1">
      <c r="A97" s="24"/>
      <c r="B97" s="49"/>
      <c r="C97" s="119" t="s">
        <v>72</v>
      </c>
      <c r="D97" s="98"/>
      <c r="E97" s="48" t="s">
        <v>73</v>
      </c>
      <c r="F97" s="108" t="s">
        <v>0</v>
      </c>
      <c r="G97" s="122">
        <f>ROUND((A/B)/(H/B),L25)</f>
        <v>0.6</v>
      </c>
      <c r="H97" s="122"/>
      <c r="I97" s="122"/>
      <c r="J97" s="122"/>
      <c r="K97" s="133" t="s">
        <v>75</v>
      </c>
      <c r="L97" s="133"/>
      <c r="M97" s="135">
        <f>ROUND(COS(b.),L25)</f>
        <v>0.6</v>
      </c>
      <c r="N97" s="135"/>
      <c r="O97" s="135"/>
      <c r="P97" s="135"/>
      <c r="Q97" s="136"/>
      <c r="R97" s="49"/>
    </row>
    <row r="98" spans="1:18" s="25" customFormat="1" ht="30" customHeight="1" thickTop="1">
      <c r="A98" s="24"/>
      <c r="B98" s="49"/>
      <c r="C98" s="120"/>
      <c r="D98" s="107"/>
      <c r="E98" s="52" t="s">
        <v>74</v>
      </c>
      <c r="F98" s="109"/>
      <c r="G98" s="124"/>
      <c r="H98" s="124"/>
      <c r="I98" s="124"/>
      <c r="J98" s="124"/>
      <c r="K98" s="134"/>
      <c r="L98" s="134"/>
      <c r="M98" s="137"/>
      <c r="N98" s="137"/>
      <c r="O98" s="137"/>
      <c r="P98" s="137"/>
      <c r="Q98" s="138"/>
      <c r="R98" s="49"/>
    </row>
    <row r="99" spans="1:18" s="25" customFormat="1" ht="19.5" customHeight="1" thickBot="1">
      <c r="A99" s="24"/>
      <c r="B99" s="49"/>
      <c r="C99" s="139" t="s">
        <v>76</v>
      </c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1"/>
      <c r="R99" s="49"/>
    </row>
    <row r="100" spans="1:18" s="25" customFormat="1" ht="30" customHeight="1" thickBot="1" thickTop="1">
      <c r="A100" s="24"/>
      <c r="B100" s="49"/>
      <c r="C100" s="119" t="s">
        <v>25</v>
      </c>
      <c r="D100" s="98"/>
      <c r="E100" s="48" t="s">
        <v>77</v>
      </c>
      <c r="F100" s="108" t="s">
        <v>0</v>
      </c>
      <c r="G100" s="122">
        <f>ROUND((B/H)/(A/H),L25)</f>
        <v>1.3333333</v>
      </c>
      <c r="H100" s="122"/>
      <c r="I100" s="122"/>
      <c r="J100" s="122"/>
      <c r="K100" s="133" t="s">
        <v>79</v>
      </c>
      <c r="L100" s="133"/>
      <c r="M100" s="135">
        <f>ROUND(TAN(b.),L25)</f>
        <v>1.3333333</v>
      </c>
      <c r="N100" s="135"/>
      <c r="O100" s="135"/>
      <c r="P100" s="135"/>
      <c r="Q100" s="136"/>
      <c r="R100" s="49"/>
    </row>
    <row r="101" spans="1:18" s="25" customFormat="1" ht="30" customHeight="1" thickTop="1">
      <c r="A101" s="24"/>
      <c r="B101" s="49"/>
      <c r="C101" s="120"/>
      <c r="D101" s="107"/>
      <c r="E101" s="52" t="s">
        <v>78</v>
      </c>
      <c r="F101" s="109"/>
      <c r="G101" s="124"/>
      <c r="H101" s="124"/>
      <c r="I101" s="124"/>
      <c r="J101" s="124"/>
      <c r="K101" s="134"/>
      <c r="L101" s="134"/>
      <c r="M101" s="137"/>
      <c r="N101" s="137"/>
      <c r="O101" s="137"/>
      <c r="P101" s="137"/>
      <c r="Q101" s="138"/>
      <c r="R101" s="49"/>
    </row>
    <row r="102" spans="1:18" s="25" customFormat="1" ht="19.5" customHeight="1" thickBot="1">
      <c r="A102" s="24"/>
      <c r="B102" s="49"/>
      <c r="C102" s="100" t="s">
        <v>80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49"/>
    </row>
    <row r="103" spans="1:18" s="25" customFormat="1" ht="30" customHeight="1" thickBot="1" thickTop="1">
      <c r="A103" s="24"/>
      <c r="B103" s="49"/>
      <c r="C103" s="119" t="s">
        <v>26</v>
      </c>
      <c r="D103" s="98"/>
      <c r="E103" s="48" t="s">
        <v>78</v>
      </c>
      <c r="F103" s="108" t="s">
        <v>0</v>
      </c>
      <c r="G103" s="122">
        <f>ROUND((A/H)/(B/H),L25)</f>
        <v>0.75</v>
      </c>
      <c r="H103" s="122"/>
      <c r="I103" s="122"/>
      <c r="J103" s="122"/>
      <c r="K103" s="133" t="s">
        <v>40</v>
      </c>
      <c r="L103" s="133"/>
      <c r="M103" s="135">
        <f>ROUND(1/TAN(b.),L25)</f>
        <v>0.75</v>
      </c>
      <c r="N103" s="135"/>
      <c r="O103" s="135"/>
      <c r="P103" s="135"/>
      <c r="Q103" s="136"/>
      <c r="R103" s="49"/>
    </row>
    <row r="104" spans="1:18" s="25" customFormat="1" ht="30" customHeight="1" thickTop="1">
      <c r="A104" s="24"/>
      <c r="B104" s="49"/>
      <c r="C104" s="120"/>
      <c r="D104" s="107"/>
      <c r="E104" s="52" t="s">
        <v>77</v>
      </c>
      <c r="F104" s="109"/>
      <c r="G104" s="124"/>
      <c r="H104" s="124"/>
      <c r="I104" s="124"/>
      <c r="J104" s="124"/>
      <c r="K104" s="134"/>
      <c r="L104" s="134"/>
      <c r="M104" s="137"/>
      <c r="N104" s="137"/>
      <c r="O104" s="137"/>
      <c r="P104" s="137"/>
      <c r="Q104" s="138"/>
      <c r="R104" s="49"/>
    </row>
    <row r="105" spans="1:18" s="25" customFormat="1" ht="19.5" customHeight="1" thickBot="1">
      <c r="A105" s="24"/>
      <c r="B105" s="49"/>
      <c r="C105" s="100" t="s">
        <v>81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49"/>
    </row>
    <row r="106" spans="1:18" s="25" customFormat="1" ht="30" customHeight="1" thickBot="1" thickTop="1">
      <c r="A106" s="24"/>
      <c r="B106" s="49"/>
      <c r="C106" s="119" t="s">
        <v>27</v>
      </c>
      <c r="D106" s="98"/>
      <c r="E106" s="48" t="s">
        <v>68</v>
      </c>
      <c r="F106" s="108" t="s">
        <v>0</v>
      </c>
      <c r="G106" s="122">
        <f>ROUND((B/A)/(B/H),L25)</f>
        <v>1.6666667</v>
      </c>
      <c r="H106" s="122"/>
      <c r="I106" s="122"/>
      <c r="J106" s="122"/>
      <c r="K106" s="133" t="s">
        <v>82</v>
      </c>
      <c r="L106" s="133"/>
      <c r="M106" s="135">
        <f>ROUND(1/COS(b.),L25)</f>
        <v>1.6666667</v>
      </c>
      <c r="N106" s="135"/>
      <c r="O106" s="135"/>
      <c r="P106" s="135"/>
      <c r="Q106" s="136"/>
      <c r="R106" s="49"/>
    </row>
    <row r="107" spans="1:18" s="25" customFormat="1" ht="30" customHeight="1" thickTop="1">
      <c r="A107" s="24"/>
      <c r="B107" s="49"/>
      <c r="C107" s="120"/>
      <c r="D107" s="107"/>
      <c r="E107" s="52" t="s">
        <v>77</v>
      </c>
      <c r="F107" s="109"/>
      <c r="G107" s="124"/>
      <c r="H107" s="124"/>
      <c r="I107" s="124"/>
      <c r="J107" s="124"/>
      <c r="K107" s="134"/>
      <c r="L107" s="134"/>
      <c r="M107" s="137"/>
      <c r="N107" s="137"/>
      <c r="O107" s="137"/>
      <c r="P107" s="137"/>
      <c r="Q107" s="138"/>
      <c r="R107" s="49"/>
    </row>
    <row r="108" spans="1:18" s="25" customFormat="1" ht="19.5" customHeight="1" thickBot="1">
      <c r="A108" s="24"/>
      <c r="B108" s="49"/>
      <c r="C108" s="100" t="s">
        <v>83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49"/>
    </row>
    <row r="109" spans="1:18" s="25" customFormat="1" ht="30" customHeight="1" thickBot="1" thickTop="1">
      <c r="A109" s="24"/>
      <c r="B109" s="49"/>
      <c r="C109" s="119" t="s">
        <v>84</v>
      </c>
      <c r="D109" s="98"/>
      <c r="E109" s="48" t="s">
        <v>73</v>
      </c>
      <c r="F109" s="108" t="s">
        <v>0</v>
      </c>
      <c r="G109" s="122">
        <f>ROUND((A/B)/(A/H),L25)</f>
        <v>1.25</v>
      </c>
      <c r="H109" s="122"/>
      <c r="I109" s="122"/>
      <c r="J109" s="122"/>
      <c r="K109" s="133" t="s">
        <v>39</v>
      </c>
      <c r="L109" s="133"/>
      <c r="M109" s="135">
        <f>ROUND(1/SIN(b.),L25)</f>
        <v>1.25</v>
      </c>
      <c r="N109" s="135"/>
      <c r="O109" s="135"/>
      <c r="P109" s="135"/>
      <c r="Q109" s="136"/>
      <c r="R109" s="49"/>
    </row>
    <row r="110" spans="1:18" s="25" customFormat="1" ht="30" customHeight="1" thickTop="1">
      <c r="A110" s="24"/>
      <c r="B110" s="49"/>
      <c r="C110" s="120"/>
      <c r="D110" s="107"/>
      <c r="E110" s="52" t="s">
        <v>78</v>
      </c>
      <c r="F110" s="109"/>
      <c r="G110" s="124"/>
      <c r="H110" s="124"/>
      <c r="I110" s="124"/>
      <c r="J110" s="124"/>
      <c r="K110" s="134"/>
      <c r="L110" s="134"/>
      <c r="M110" s="137"/>
      <c r="N110" s="137"/>
      <c r="O110" s="137"/>
      <c r="P110" s="137"/>
      <c r="Q110" s="138"/>
      <c r="R110" s="49"/>
    </row>
    <row r="111" spans="1:18" s="25" customFormat="1" ht="19.5" customHeight="1" thickBot="1">
      <c r="A111" s="24"/>
      <c r="B111" s="49"/>
      <c r="C111" s="100" t="s">
        <v>85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49"/>
    </row>
    <row r="112" spans="1:18" ht="30" customHeight="1" thickTop="1">
      <c r="A112" s="21"/>
      <c r="B112" s="24"/>
      <c r="C112" s="62" t="s">
        <v>118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21"/>
    </row>
  </sheetData>
  <sheetProtection password="CC3D" sheet="1" objects="1" scenarios="1"/>
  <mergeCells count="228">
    <mergeCell ref="C28:Q28"/>
    <mergeCell ref="C47:Q47"/>
    <mergeCell ref="C66:Q66"/>
    <mergeCell ref="C89:Q89"/>
    <mergeCell ref="F83:F84"/>
    <mergeCell ref="C74:D75"/>
    <mergeCell ref="F74:F75"/>
    <mergeCell ref="C73:Q73"/>
    <mergeCell ref="C70:Q70"/>
    <mergeCell ref="C82:Q82"/>
    <mergeCell ref="C111:Q111"/>
    <mergeCell ref="G74:J75"/>
    <mergeCell ref="G77:J78"/>
    <mergeCell ref="G80:J81"/>
    <mergeCell ref="G83:J84"/>
    <mergeCell ref="G86:J87"/>
    <mergeCell ref="G97:J98"/>
    <mergeCell ref="G100:J101"/>
    <mergeCell ref="C108:Q108"/>
    <mergeCell ref="C109:D110"/>
    <mergeCell ref="F109:F110"/>
    <mergeCell ref="K109:L110"/>
    <mergeCell ref="M109:Q110"/>
    <mergeCell ref="G109:J110"/>
    <mergeCell ref="C105:Q105"/>
    <mergeCell ref="C106:D107"/>
    <mergeCell ref="F106:F107"/>
    <mergeCell ref="K106:L107"/>
    <mergeCell ref="M106:Q107"/>
    <mergeCell ref="G106:J107"/>
    <mergeCell ref="C102:Q102"/>
    <mergeCell ref="C103:D104"/>
    <mergeCell ref="F103:F104"/>
    <mergeCell ref="K103:L104"/>
    <mergeCell ref="M103:Q104"/>
    <mergeCell ref="G103:J104"/>
    <mergeCell ref="C99:Q99"/>
    <mergeCell ref="C100:D101"/>
    <mergeCell ref="F100:F101"/>
    <mergeCell ref="K100:L101"/>
    <mergeCell ref="M100:Q101"/>
    <mergeCell ref="C96:Q96"/>
    <mergeCell ref="C97:D98"/>
    <mergeCell ref="F97:F98"/>
    <mergeCell ref="K97:L98"/>
    <mergeCell ref="M97:Q98"/>
    <mergeCell ref="C93:Q93"/>
    <mergeCell ref="C94:D95"/>
    <mergeCell ref="F94:F95"/>
    <mergeCell ref="G94:J95"/>
    <mergeCell ref="K94:L95"/>
    <mergeCell ref="M94:Q95"/>
    <mergeCell ref="C91:Q91"/>
    <mergeCell ref="C92:D92"/>
    <mergeCell ref="E92:H92"/>
    <mergeCell ref="I92:J92"/>
    <mergeCell ref="K92:N92"/>
    <mergeCell ref="P92:Q92"/>
    <mergeCell ref="C90:E90"/>
    <mergeCell ref="F90:I90"/>
    <mergeCell ref="J90:M90"/>
    <mergeCell ref="N90:Q90"/>
    <mergeCell ref="M25:Q25"/>
    <mergeCell ref="C67:E67"/>
    <mergeCell ref="K80:L81"/>
    <mergeCell ref="M80:Q81"/>
    <mergeCell ref="M77:Q78"/>
    <mergeCell ref="K71:L72"/>
    <mergeCell ref="M71:Q72"/>
    <mergeCell ref="C79:Q79"/>
    <mergeCell ref="C80:D81"/>
    <mergeCell ref="C68:Q68"/>
    <mergeCell ref="C23:I23"/>
    <mergeCell ref="C4:Q4"/>
    <mergeCell ref="K8:Q8"/>
    <mergeCell ref="H18:I18"/>
    <mergeCell ref="C9:Q9"/>
    <mergeCell ref="I11:K11"/>
    <mergeCell ref="M20:Q20"/>
    <mergeCell ref="J20:L20"/>
    <mergeCell ref="J21:Q21"/>
    <mergeCell ref="M22:Q22"/>
    <mergeCell ref="C2:Q2"/>
    <mergeCell ref="C3:Q3"/>
    <mergeCell ref="C5:Q5"/>
    <mergeCell ref="C22:E22"/>
    <mergeCell ref="C20:E20"/>
    <mergeCell ref="C21:I21"/>
    <mergeCell ref="J22:L22"/>
    <mergeCell ref="D8:I8"/>
    <mergeCell ref="J14:Q14"/>
    <mergeCell ref="F20:I20"/>
    <mergeCell ref="K83:L84"/>
    <mergeCell ref="M83:Q84"/>
    <mergeCell ref="K77:L78"/>
    <mergeCell ref="C88:Q88"/>
    <mergeCell ref="C85:Q85"/>
    <mergeCell ref="C86:D87"/>
    <mergeCell ref="F86:F87"/>
    <mergeCell ref="K86:L87"/>
    <mergeCell ref="M86:Q87"/>
    <mergeCell ref="F80:F81"/>
    <mergeCell ref="C77:D78"/>
    <mergeCell ref="C83:D84"/>
    <mergeCell ref="K29:Q30"/>
    <mergeCell ref="F29:F30"/>
    <mergeCell ref="C29:D30"/>
    <mergeCell ref="G29:I29"/>
    <mergeCell ref="J29:J30"/>
    <mergeCell ref="G30:I30"/>
    <mergeCell ref="F77:F78"/>
    <mergeCell ref="K69:N69"/>
    <mergeCell ref="C65:Q65"/>
    <mergeCell ref="F67:I67"/>
    <mergeCell ref="K57:Q58"/>
    <mergeCell ref="F51:F52"/>
    <mergeCell ref="K54:Q55"/>
    <mergeCell ref="F54:F55"/>
    <mergeCell ref="F57:F58"/>
    <mergeCell ref="C57:D58"/>
    <mergeCell ref="G57:I57"/>
    <mergeCell ref="G54:I54"/>
    <mergeCell ref="K74:L75"/>
    <mergeCell ref="M74:Q75"/>
    <mergeCell ref="C76:Q76"/>
    <mergeCell ref="C69:D69"/>
    <mergeCell ref="E69:H69"/>
    <mergeCell ref="I69:J69"/>
    <mergeCell ref="G71:J72"/>
    <mergeCell ref="P69:Q69"/>
    <mergeCell ref="C71:D72"/>
    <mergeCell ref="F71:F72"/>
    <mergeCell ref="C44:D45"/>
    <mergeCell ref="C48:D49"/>
    <mergeCell ref="G48:I48"/>
    <mergeCell ref="J48:J49"/>
    <mergeCell ref="G49:I49"/>
    <mergeCell ref="J35:J36"/>
    <mergeCell ref="F32:F33"/>
    <mergeCell ref="K35:Q36"/>
    <mergeCell ref="C46:Q46"/>
    <mergeCell ref="K44:Q45"/>
    <mergeCell ref="K32:Q33"/>
    <mergeCell ref="G32:I32"/>
    <mergeCell ref="C38:D39"/>
    <mergeCell ref="G38:I38"/>
    <mergeCell ref="G36:I36"/>
    <mergeCell ref="G33:I33"/>
    <mergeCell ref="C35:D36"/>
    <mergeCell ref="G39:I39"/>
    <mergeCell ref="G35:I35"/>
    <mergeCell ref="F35:F36"/>
    <mergeCell ref="F38:F39"/>
    <mergeCell ref="C41:D42"/>
    <mergeCell ref="G41:I41"/>
    <mergeCell ref="G42:I42"/>
    <mergeCell ref="K38:Q39"/>
    <mergeCell ref="F41:F42"/>
    <mergeCell ref="F44:F45"/>
    <mergeCell ref="G44:I44"/>
    <mergeCell ref="G45:I45"/>
    <mergeCell ref="J57:J58"/>
    <mergeCell ref="G58:I58"/>
    <mergeCell ref="K48:Q49"/>
    <mergeCell ref="F48:F49"/>
    <mergeCell ref="C50:Q50"/>
    <mergeCell ref="C51:D52"/>
    <mergeCell ref="G51:I51"/>
    <mergeCell ref="J51:J52"/>
    <mergeCell ref="K51:Q52"/>
    <mergeCell ref="G52:I52"/>
    <mergeCell ref="J54:J55"/>
    <mergeCell ref="G55:I55"/>
    <mergeCell ref="C56:Q56"/>
    <mergeCell ref="C54:D55"/>
    <mergeCell ref="C60:D61"/>
    <mergeCell ref="G60:I60"/>
    <mergeCell ref="J60:J61"/>
    <mergeCell ref="J63:J64"/>
    <mergeCell ref="G64:I64"/>
    <mergeCell ref="G61:I61"/>
    <mergeCell ref="C63:D64"/>
    <mergeCell ref="G63:I63"/>
    <mergeCell ref="K41:Q42"/>
    <mergeCell ref="J44:J45"/>
    <mergeCell ref="C53:Q53"/>
    <mergeCell ref="C59:Q59"/>
    <mergeCell ref="K63:Q64"/>
    <mergeCell ref="K60:Q61"/>
    <mergeCell ref="F60:F61"/>
    <mergeCell ref="C62:Q62"/>
    <mergeCell ref="C6:I6"/>
    <mergeCell ref="J17:Q17"/>
    <mergeCell ref="J12:Q12"/>
    <mergeCell ref="F22:I22"/>
    <mergeCell ref="J7:Q7"/>
    <mergeCell ref="J6:Q6"/>
    <mergeCell ref="C7:I7"/>
    <mergeCell ref="I13:K13"/>
    <mergeCell ref="L13:Q13"/>
    <mergeCell ref="C37:Q37"/>
    <mergeCell ref="G19:J19"/>
    <mergeCell ref="K19:Q19"/>
    <mergeCell ref="L16:Q16"/>
    <mergeCell ref="I16:K16"/>
    <mergeCell ref="C32:D33"/>
    <mergeCell ref="C31:Q31"/>
    <mergeCell ref="C34:Q34"/>
    <mergeCell ref="C26:Q26"/>
    <mergeCell ref="C27:Q27"/>
    <mergeCell ref="N67:Q67"/>
    <mergeCell ref="J67:M67"/>
    <mergeCell ref="J38:J39"/>
    <mergeCell ref="J41:J42"/>
    <mergeCell ref="J32:J33"/>
    <mergeCell ref="C40:Q40"/>
    <mergeCell ref="C43:Q43"/>
    <mergeCell ref="F63:F64"/>
    <mergeCell ref="D24:P24"/>
    <mergeCell ref="C1:Q1"/>
    <mergeCell ref="J23:Q23"/>
    <mergeCell ref="C112:Q112"/>
    <mergeCell ref="H10:Q10"/>
    <mergeCell ref="C15:G18"/>
    <mergeCell ref="C12:G14"/>
    <mergeCell ref="C10:G10"/>
    <mergeCell ref="L11:Q11"/>
    <mergeCell ref="C25:K25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M27"/>
  <sheetViews>
    <sheetView workbookViewId="0" topLeftCell="A3">
      <selection activeCell="B28" sqref="B28"/>
    </sheetView>
  </sheetViews>
  <sheetFormatPr defaultColWidth="9.140625" defaultRowHeight="12.75"/>
  <cols>
    <col min="2" max="2" width="21.421875" style="0" customWidth="1"/>
  </cols>
  <sheetData>
    <row r="5" spans="2:13" ht="12.75" customHeight="1">
      <c r="B5" s="13"/>
      <c r="G5" s="171" t="s">
        <v>61</v>
      </c>
      <c r="H5" s="172"/>
      <c r="L5" s="175" t="s">
        <v>61</v>
      </c>
      <c r="M5" s="176"/>
    </row>
    <row r="6" spans="2:13" ht="12.75" customHeight="1">
      <c r="B6" s="13"/>
      <c r="G6" s="171"/>
      <c r="H6" s="172"/>
      <c r="L6" s="177"/>
      <c r="M6" s="176"/>
    </row>
    <row r="7" spans="2:13" ht="30">
      <c r="B7" s="14" t="s">
        <v>3</v>
      </c>
      <c r="G7" s="171"/>
      <c r="H7" s="172"/>
      <c r="L7" s="177"/>
      <c r="M7" s="176"/>
    </row>
    <row r="8" spans="2:13" ht="12.75" customHeight="1">
      <c r="B8" s="13"/>
      <c r="G8" s="171"/>
      <c r="H8" s="172"/>
      <c r="L8" s="177"/>
      <c r="M8" s="176"/>
    </row>
    <row r="9" spans="2:13" ht="12.75" customHeight="1">
      <c r="B9" s="13"/>
      <c r="G9" s="171"/>
      <c r="H9" s="172"/>
      <c r="L9" s="177"/>
      <c r="M9" s="176"/>
    </row>
    <row r="10" spans="2:13" ht="12.75" customHeight="1">
      <c r="B10" s="13"/>
      <c r="G10" s="171"/>
      <c r="H10" s="172"/>
      <c r="L10" s="177"/>
      <c r="M10" s="176"/>
    </row>
    <row r="11" spans="2:13" ht="12.75" customHeight="1">
      <c r="B11" s="13"/>
      <c r="G11" s="171"/>
      <c r="H11" s="172"/>
      <c r="L11" s="177"/>
      <c r="M11" s="176"/>
    </row>
    <row r="12" spans="2:13" ht="12.75" customHeight="1">
      <c r="B12" s="13"/>
      <c r="G12" s="171"/>
      <c r="H12" s="172"/>
      <c r="L12" s="177"/>
      <c r="M12" s="176"/>
    </row>
    <row r="13" spans="2:13" ht="12.75" customHeight="1">
      <c r="B13" s="13"/>
      <c r="G13" s="171"/>
      <c r="H13" s="172"/>
      <c r="L13" s="177"/>
      <c r="M13" s="176"/>
    </row>
    <row r="14" spans="2:13" ht="12.75" customHeight="1">
      <c r="B14" s="13"/>
      <c r="G14" s="171"/>
      <c r="H14" s="172"/>
      <c r="L14" s="177"/>
      <c r="M14" s="176"/>
    </row>
    <row r="15" spans="2:13" ht="13.5" customHeight="1" thickBot="1">
      <c r="B15" s="13"/>
      <c r="G15" s="173"/>
      <c r="H15" s="174"/>
      <c r="L15" s="178"/>
      <c r="M15" s="179"/>
    </row>
    <row r="16" ht="13.5" thickTop="1">
      <c r="B16" s="13"/>
    </row>
    <row r="17" ht="30.75" thickBot="1">
      <c r="B17" s="15" t="s">
        <v>62</v>
      </c>
    </row>
    <row r="18" ht="13.5" thickTop="1"/>
    <row r="21" ht="12.75">
      <c r="F21" s="16"/>
    </row>
    <row r="22" spans="3:6" ht="18">
      <c r="C22" s="16"/>
      <c r="E22" s="180" t="s">
        <v>63</v>
      </c>
      <c r="F22" s="180"/>
    </row>
    <row r="23" spans="3:6" ht="17.25" customHeight="1">
      <c r="C23" s="16"/>
      <c r="F23" s="16"/>
    </row>
    <row r="24" spans="3:6" ht="12.75">
      <c r="C24" s="16"/>
      <c r="F24" s="16"/>
    </row>
    <row r="25" ht="12.75">
      <c r="F25" s="16"/>
    </row>
    <row r="26" ht="12.75">
      <c r="F26" s="16"/>
    </row>
    <row r="27" ht="12.75">
      <c r="F27" s="16"/>
    </row>
  </sheetData>
  <mergeCells count="3">
    <mergeCell ref="G5:H15"/>
    <mergeCell ref="L5:M15"/>
    <mergeCell ref="E22:F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dcterms:created xsi:type="dcterms:W3CDTF">1996-10-14T23:33:28Z</dcterms:created>
  <dcterms:modified xsi:type="dcterms:W3CDTF">2010-07-25T04:44:08Z</dcterms:modified>
  <cp:category/>
  <cp:version/>
  <cp:contentType/>
  <cp:contentStatus/>
</cp:coreProperties>
</file>